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 Profile" sheetId="1" r:id="rId4"/>
    <sheet state="visible" name="Discovery Phase" sheetId="2" r:id="rId5"/>
    <sheet state="visible" name="Alpha or Private Beta Phase" sheetId="3" r:id="rId6"/>
    <sheet state="visible" name="Public Beta or Live Phase" sheetId="4" r:id="rId7"/>
    <sheet state="visible" name="Weighting" sheetId="5" r:id="rId8"/>
  </sheets>
  <definedNames>
    <definedName name="Question_22">#REF!</definedName>
    <definedName name="Question_7">#REF!</definedName>
    <definedName name="Question_25">#REF!</definedName>
    <definedName name="Question_35">#REF!</definedName>
    <definedName name="Question_10">#REF!</definedName>
    <definedName name="Question_1">#REF!</definedName>
    <definedName name="QUES">#REF!</definedName>
    <definedName name="Question_39">#REF!</definedName>
    <definedName name="_1">#REF!</definedName>
    <definedName name="Ratings">#REF!</definedName>
    <definedName name="Question_13">#REF!</definedName>
    <definedName name="Question_12">#REF!</definedName>
    <definedName name="SBD_Principles">#REF!</definedName>
    <definedName name="DATA_QUESTIONING">#REF!</definedName>
    <definedName name="Question_8">#REF!</definedName>
    <definedName name="Question_17">#REF!</definedName>
    <definedName name="Question_45">#REF!</definedName>
    <definedName name="Question_14b">#REF!</definedName>
    <definedName name="Question_27">#REF!</definedName>
    <definedName name="Question_44">#REF!</definedName>
    <definedName name="Question_21">#REF!</definedName>
    <definedName name="Slicer_Priority_Ranking">#REF!</definedName>
    <definedName name="Question_46">#REF!</definedName>
    <definedName name="Question_14">#REF!</definedName>
    <definedName name="a">#REF!</definedName>
    <definedName name="Proc1">#REF!</definedName>
    <definedName name="Question_40">#REF!</definedName>
    <definedName name="Question_4">#REF!</definedName>
    <definedName name="Question_23">#REF!</definedName>
    <definedName name="Question_2">#REF!</definedName>
    <definedName name="Slicer_Non_compliance_Log">#REF!</definedName>
    <definedName name="Question_38">#REF!</definedName>
    <definedName name="Question_37">#REF!</definedName>
    <definedName name="Slicer_Action_Status">#REF!</definedName>
    <definedName name="Question_42">#REF!</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It is important to identify the stakeholders with an interest in the service and give them the opportunity to provide input into security elements of the business case so it reflects their needs.</t>
      </text>
    </comment>
    <comment authorId="0" ref="B7">
      <text>
        <t xml:space="preserve">Cyber security should be considered from the start of a project and included in the business case so sufficient resources can be secured for responding to and mitigating risks.</t>
      </text>
    </comment>
    <comment authorId="0" ref="B8">
      <text>
        <t xml:space="preserve">This will help support the case for necessary cyber security investment. </t>
      </text>
    </comment>
    <comment authorId="0" ref="B9">
      <text>
        <t xml:space="preserve">Providing the pros and cons of security approaches will help demonstrate the need for investment in security.</t>
      </text>
    </comment>
    <comment authorId="0" ref="B10">
      <text>
        <t xml:space="preserve">This should include the relevant governance and assurance frameworks and outline the rules and responsibilities of senior stakeholders.</t>
      </text>
    </comment>
    <comment authorId="0" ref="B12">
      <text>
        <t xml:space="preserve">An agreed plan with the required security skills will ensure that the security related tasks will be executed by the Suitable Qualified and Experienced Person team.</t>
      </text>
    </comment>
    <comment authorId="0" ref="B13">
      <text>
        <t xml:space="preserve">This will help security resources be appropriately allocated throughout the delivery lifecycle. </t>
      </text>
    </comment>
    <comment authorId="0" ref="B14">
      <text>
        <t xml:space="preserve">This will help establish what security tools will be required across the lifecycle of the service.</t>
      </text>
    </comment>
    <comment authorId="0" ref="B15">
      <text>
        <t xml:space="preserve">This will allow the design of the service to conform to the baseline security controls embedded in established patterns, reducing the resources required to carry out cyber security activities.</t>
      </text>
    </comment>
    <comment authorId="0" ref="B17">
      <text>
        <t xml:space="preserve">This will provide clarity on each individual's role, identify any gaps, and increase the likelihood that security activities will have appropriate governance and oversight.
Refer to the indicative Secure by Design RACI
</t>
      </text>
    </comment>
    <comment authorId="0" ref="B18">
      <text>
        <t xml:space="preserve">This means delivery risk decisions will be made by a senior stakeholder, helping to reduce roadblocks where approval is required.</t>
      </text>
    </comment>
    <comment authorId="0" ref="B20">
      <text>
        <t xml:space="preserve">This will help security to be a business enabler with requirements developed taking into account the business needs.</t>
      </text>
    </comment>
    <comment authorId="0" ref="B21">
      <text>
        <t xml:space="preserve">This will help to deliver user-friendly services with proportionate security measures that create minimal friction.</t>
      </text>
    </comment>
    <comment authorId="0" ref="B23">
      <text>
        <t xml:space="preserve">Have you discussed security obligations for your service with your organisation's compliance or information security teams?</t>
      </text>
    </comment>
    <comment authorId="0" ref="B24">
      <text>
        <t xml:space="preserve">This will enable compliance related risks and appropriate remedies to be accommodated into the delivery budget and plan. </t>
      </text>
    </comment>
    <comment authorId="0" ref="B25">
      <text>
        <t xml:space="preserve">Seek guidance from your compliance and data protection teams on the legal implications of using PII (such as DPA and GDPR) that should be considered as part of security requirements.</t>
      </text>
    </comment>
    <comment authorId="0" ref="B26">
      <text>
        <t xml:space="preserve">This will ensure you meet the Payment Card Industry/Data Security Standard (PCI/DSS) and Financial Conduct Authority (FCA) regulations.</t>
      </text>
    </comment>
    <comment authorId="0" ref="B27">
      <text>
        <t xml:space="preserve">This will ensure you’re compliant with the relevant organisational safeguards and contractual restrictions of using IP data.</t>
      </text>
    </comment>
    <comment authorId="0" ref="B28">
      <text>
        <t xml:space="preserve">This will help avoid the risk of breaching law and security obligations which may result in fines or reputational damage.</t>
      </text>
    </comment>
    <comment authorId="0" ref="B29">
      <text>
        <t xml:space="preserve">This will help you to assess the additional security considerations that may be required when sharing data with external organisations, especially in regards to regional variations.</t>
      </text>
    </comment>
    <comment authorId="0" ref="B30">
      <text>
        <t xml:space="preserve">This will help to established responsibilities for data management, reducing the likelihood of mismanagement of data and allowing for processes to be agreed in the event of a data breach.</t>
      </text>
    </comment>
    <comment authorId="0" ref="B31">
      <text>
        <t xml:space="preserve">Seek guidance from your compliance and data protection teams on regional obligations that need to be met.</t>
      </text>
    </comment>
    <comment authorId="0" ref="B32">
      <text>
        <t xml:space="preserve">Carrying out a DPIA allows privacy risks to be established and the costs and timescales of remedies to be included in the delivery plan. </t>
      </text>
    </comment>
    <comment authorId="0" ref="B34">
      <text>
        <t xml:space="preserve">This allows identified security risks to be articulated, evaluated and escalated in relation to the organisation’s risk tolerance.</t>
      </text>
    </comment>
    <comment authorId="0" ref="B35">
      <text>
        <t xml:space="preserve">This increases the likelihood that the right protocols are followed for risks that need to be prioritised or escalated, enabling early action to be taken on priority risks.</t>
      </text>
    </comment>
    <comment authorId="0" ref="B36">
      <text>
        <t xml:space="preserve">This ensures the security posture of other organisations is factored in when managing security risks.</t>
      </text>
    </comment>
    <comment authorId="0" ref="B37">
      <text>
        <t xml:space="preserve">This will inform the security controls that you need to implement in order to meet the NCSC Cyber Assessment Framework outcomes and Indicators of Good Practice (IGP). Read more at https://www.security.gov.uk/guidance/govassure/</t>
      </text>
    </comment>
    <comment authorId="0" ref="B39">
      <text>
        <t xml:space="preserve">This will help identify any risks related to data sharing, access and management by third-party vendors.</t>
      </text>
    </comment>
    <comment authorId="0" ref="B40">
      <text>
        <t xml:space="preserve">This will highlight any security risks related to data sharing and access that need to be managed before accepting MSP contracts.</t>
      </text>
    </comment>
    <comment authorId="0" ref="B41">
      <text>
        <t xml:space="preserve">Security due diligence of third party technology products and vendors allows you to identify and assess any associated risks.</t>
      </text>
    </comment>
    <comment authorId="0" ref="B42">
      <text>
        <t xml:space="preserve">This allows you to clearly communicate identified risks to stakeholders and collaborate on mitigating or responding to them.</t>
      </text>
    </comment>
    <comment authorId="0" ref="B44">
      <text>
        <t xml:space="preserve">This allows delivery teams to have an accurate picture of assets so they can support asset owners to qualify the impact to the organisation should the assets be compromised.</t>
      </text>
    </comment>
    <comment authorId="0" ref="B45">
      <text>
        <t xml:space="preserve">Establishing responsibility for service assets increases the likelihood they will be effectively described and understood.</t>
      </text>
    </comment>
    <comment authorId="0" ref="B47">
      <text>
        <t xml:space="preserve">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text>
    </comment>
    <comment authorId="0" ref="B48">
      <text>
        <t xml:space="preserve">The business  stakeholders are better placed to assess the impact of a security breach of an asset. Engaging with them enables the delivery and security teams to implement security controls that are commensurate to the business impact of a breach.</t>
      </text>
    </comment>
    <comment authorId="0" ref="B50">
      <text>
        <t xml:space="preserve">This will give you an understanding of the threats faced by the organisation so you can assess the associated risks to your service.</t>
      </text>
    </comment>
    <comment authorId="0" ref="B51">
      <text>
        <t xml:space="preserve">This is essential for identifying and prioritising threats effectively so you can demonstrate that proposed risk mitigation strategies have sufficiently considered the severity of threats.</t>
      </text>
    </comment>
    <comment authorId="0" ref="B52">
      <text>
        <t xml:space="preserve">This is crucial for identifying emerging threats and understanding attack patterns for threat actors so risk mitigation strategies can be adjusted accordingly.</t>
      </text>
    </comment>
    <comment authorId="0" ref="B54">
      <text>
        <t xml:space="preserve">This will ensure a lightweight process to maintain a measure of confidence as to whether the project team is following the Secure by Design approach.</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This allows identified security risks to be articulated, evaluated and escalated in relation to the organisation’s risk tolerance.</t>
      </text>
    </comment>
    <comment authorId="0" ref="B7">
      <text>
        <t xml:space="preserve">This increases the likelihood that the right protocols are followed for risks that need to be prioritised or escalated, enabling early action to be taken on priority risks.</t>
      </text>
    </comment>
    <comment authorId="0" ref="B8">
      <text>
        <t xml:space="preserve">This ensures the security posture of other organisations is factored in when managing security risks.</t>
      </text>
    </comment>
    <comment authorId="0" ref="B9">
      <text>
        <t xml:space="preserve">This will inform the security controls that you need to implement in order to meet the NCSC Cyber Assessment Framework outcomes and Indicators of Good Practice (IGP). Read more at https://www.security.gov.uk/guidance/govassure/</t>
      </text>
    </comment>
    <comment authorId="0" ref="B11">
      <text>
        <t xml:space="preserve">This will provide clarity on each individual's role, identify any gaps, and increase the likelihood that security activities will have appropriate governance and oversight.
Refer to the indicative Secure by Design RACI</t>
      </text>
    </comment>
    <comment authorId="0" ref="B12">
      <text>
        <t xml:space="preserve">This means delivery risk decisions will be made by a senior stakeholder, helping to reduce roadblocks where approval is required.</t>
      </text>
    </comment>
    <comment authorId="0" ref="B14">
      <text>
        <t xml:space="preserve">An agreed plan with the required security skills will ensure that the security related tasks will be executed by the Suitable Qualified and Experienced Person team.</t>
      </text>
    </comment>
    <comment authorId="0" ref="B15">
      <text>
        <t xml:space="preserve">This will help security resources be appropriately allocated throughout the delivery lifecycle. </t>
      </text>
    </comment>
    <comment authorId="0" ref="B16">
      <text>
        <t xml:space="preserve">This will help establish what security tools will be required across the lifecycle of the service.</t>
      </text>
    </comment>
    <comment authorId="0" ref="B17">
      <text>
        <t xml:space="preserve">This will allow the design of the service to conform to the baseline security controls embedded in established patterns, reducing the resources required to carry out cyber security activities.</t>
      </text>
    </comment>
    <comment authorId="0" ref="B19">
      <text>
        <t xml:space="preserve">This will help identify any risks related to data sharing, access and management by third-party vendors.</t>
      </text>
    </comment>
    <comment authorId="0" ref="B20">
      <text>
        <t xml:space="preserve">This will highlight any security risks related to data sharing and access that need to be managed before accepting MSP contracts.</t>
      </text>
    </comment>
    <comment authorId="0" ref="B21">
      <text>
        <t xml:space="preserve">Security due diligence of third party technology products and vendors allows you to identify and assess any associated risks.</t>
      </text>
    </comment>
    <comment authorId="0" ref="B22">
      <text>
        <t xml:space="preserve">This allows you to clearly communicate identified risks to stakeholders and collaborate on mitigating or responding to them.</t>
      </text>
    </comment>
    <comment authorId="0" ref="B24">
      <text>
        <t xml:space="preserve">This allows delivery teams to have an accurate picture of assets so they can support asset owners to qualify the impact to the organisation should the assets be compromised.</t>
      </text>
    </comment>
    <comment authorId="0" ref="B25">
      <text>
        <t xml:space="preserve">Establishing responsibility for service assets increases the likelihood they will be effectively described and understood.</t>
      </text>
    </comment>
    <comment authorId="0" ref="B27">
      <text>
        <t xml:space="preserve">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text>
    </comment>
    <comment authorId="0" ref="B28">
      <text>
        <t xml:space="preserve">The business  stakeholders are better placed to assess the impact of a security breach of an asset. Engaging with them enables the delivery and security teams to implement security controls that are commensurate to the business impact of a breach.</t>
      </text>
    </comment>
    <comment authorId="0" ref="B30">
      <text>
        <t xml:space="preserve">This will give you an understanding of the threats faced by the organisation so you can assess the associated risks to your service.</t>
      </text>
    </comment>
    <comment authorId="0" ref="B31">
      <text>
        <t xml:space="preserve">This is essential for identifying and prioritising threats effectively so you can demonstrate that proposed risk mitigation strategies have sufficiently considered the severity of threats.</t>
      </text>
    </comment>
    <comment authorId="0" ref="B32">
      <text>
        <t xml:space="preserve">This is crucial for identifying emerging threats and understanding attack patterns for threat actors so risk mitigation strategies can be adjusted accordingly.</t>
      </text>
    </comment>
    <comment authorId="0" ref="B34">
      <text>
        <t xml:space="preserve">This will allow delivery and security teams to have a better understanding of the service to use in threat modelling activities.</t>
      </text>
    </comment>
    <comment authorId="0" ref="B35">
      <text>
        <t xml:space="preserve">This should be repeated a number of times throughout service delivery as the threat landscape and attack surface change.</t>
      </text>
    </comment>
    <comment authorId="0" ref="B36">
      <text>
        <t xml:space="preserve">This allows you to demonstrate security controls have been effectively assessed so cost efficient mitigation strategies can be put in place to meet evolving security threats.</t>
      </text>
    </comment>
    <comment authorId="0" ref="B37">
      <text>
        <t xml:space="preserve">Implementing a single control that addresses multiple threats can lead to significant cost savings and help to prioritise security resources.</t>
      </text>
    </comment>
    <comment authorId="0" ref="B39">
      <text>
        <t xml:space="preserve">This allows for consistency across your organisation so security risks follow the same prioritisation approach as other types of risk (such as financial, operational, etc). </t>
      </text>
    </comment>
    <comment authorId="0" ref="B40">
      <text>
        <t xml:space="preserve">This allows future risk assessments to be carried out using repeatable methods which is important for consistency, risk coverage, decision making, compliance, and efficiency.</t>
      </text>
    </comment>
    <comment authorId="0" ref="B41">
      <text>
        <t xml:space="preserve">This ensures delivery teams are using the most current and relevant information to make informed decisions on risk mitigation measures, reducing the risk of damage to the service and organisation.</t>
      </text>
    </comment>
    <comment authorId="0" ref="B42">
      <text>
        <t xml:space="preserve">Regularly reviewing and updating your risk register ensures the risk management plan remains effective and any new risks are identified and addressed promptly.</t>
      </text>
    </comment>
    <comment authorId="0" ref="B44">
      <text>
        <t xml:space="preserve">This will help delivery teams to select appropriate security controls from recognised industry frameworks as part of risk mitigation activities.</t>
      </text>
    </comment>
    <comment authorId="0" ref="B45">
      <text>
        <t xml:space="preserve">Engaging with security teams within your organisation will ensure the security controls you identify are compatible with the approach they are taking.</t>
      </text>
    </comment>
    <comment authorId="0" ref="B46">
      <text>
        <t xml:space="preserve">This will be used by those developing an approach for responding to and mitigating security risks.</t>
      </text>
    </comment>
    <comment authorId="0" ref="B47">
      <text>
        <t xml:space="preserve">This will help demonstrate your compliance with the NCSC CAF and help you achieve your GovAssure profile.</t>
      </text>
    </comment>
    <comment authorId="0" ref="B49">
      <text>
        <t xml:space="preserve">Any remaining risks without mitigations in place should be considered acceptable by the Senior Responsible Owner (SRO) and service owner.</t>
      </text>
    </comment>
    <comment authorId="0" ref="B50">
      <text>
        <t xml:space="preserve">This must be maintained as part of ongoing risk management activities throughout the service delivery lifecycle. </t>
      </text>
    </comment>
    <comment authorId="0" ref="B52">
      <text>
        <t xml:space="preserve">The security controls you implement should be proportionate to the risks in order to justify the security investment.</t>
      </text>
    </comment>
    <comment authorId="0" ref="B53">
      <text>
        <t xml:space="preserve">This provides a comprehensive record of the measures taken to reduce risk which can be used by delivery teams, and by compliance teams when demonstarting regulatory requirements have been met.</t>
      </text>
    </comment>
    <comment authorId="0" ref="B54">
      <text>
        <t xml:space="preserve">This will help ensure they are effective in protecting your service and identify any potential weaknesses.</t>
      </text>
    </comment>
    <comment authorId="0" ref="B55">
      <text>
        <t xml:space="preserve">Any risks that are not mitigated by security controls should be deemed acceptable by your SRO and/or service owner.</t>
      </text>
    </comment>
    <comment authorId="0" ref="B57">
      <text>
        <t xml:space="preserve">This allows you to focus efforts on the vulnerabilities that are most critical to your service and reduce the chance of them being exploited by attackers.</t>
      </text>
    </comment>
    <comment authorId="0" ref="B58">
      <text>
        <t xml:space="preserve">This will help you to quickly mitigate the risk of an attack from vulnerabilities that are currently unknown to you or third-party vendors.</t>
      </text>
    </comment>
    <comment authorId="0" ref="B60">
      <text>
        <t xml:space="preserve">This will minimise project risks by providing a high level of control during development processes, reducing the cost and impact of software flaws and vulnerabilities.</t>
      </text>
    </comment>
    <comment authorId="0" ref="B61">
      <text>
        <t xml:space="preserve">Review processes help you improve code quality and security, while improving collaboration and learning across your team.</t>
      </text>
    </comment>
    <comment authorId="0" ref="B62">
      <text>
        <t xml:space="preserve">This will reduce security risks by providing immediate feedback on issues introduced into code during development.</t>
      </text>
    </comment>
    <comment authorId="0" ref="B63">
      <text>
        <t xml:space="preserve">These should take place throughout the service delivery lifecycle to provide regular security assurance.</t>
      </text>
    </comment>
    <comment authorId="0" ref="B65">
      <text>
        <t xml:space="preserve">This will allow you to develop a risk based approach that considers compliance and incident response requirements.</t>
      </text>
    </comment>
    <comment authorId="0" ref="B66">
      <text>
        <t xml:space="preserve">This will ensure your security operations team are able to effectively respond to system-related issues or potential security incidents.</t>
      </text>
    </comment>
    <comment authorId="0" ref="B67">
      <text>
        <t xml:space="preserve">It is essential to develop an approach for logging analysis and monitoring for alerting the security operations team to system-related issues or potential security incidents. </t>
      </text>
    </comment>
    <comment authorId="0" ref="B69">
      <text>
        <t xml:space="preserve">This is essential for maintaining a secure environment and continuous compliance with relevant regulations.</t>
      </text>
    </comment>
    <comment authorId="0" ref="B70">
      <text>
        <t xml:space="preserve">Revisiting the threat model will allow you to assess the potential impact of the service when major changes are made.</t>
      </text>
    </comment>
    <comment authorId="0" ref="B71">
      <text>
        <t xml:space="preserve">Whenever there is a major change, it is important to revisit the security risk assessment to identify new risks that might be introduced as a result of the change.</t>
      </text>
    </comment>
    <comment authorId="0" ref="B72">
      <text>
        <t xml:space="preserve">Risk owners should be kept informed of any potential changes that affect the service’s risk profile.</t>
      </text>
    </comment>
    <comment authorId="0" ref="B74">
      <text>
        <t xml:space="preserve">This will ensure you have the necessary information to determine the security impact of retiring the components on the service and organisation.</t>
      </text>
    </comment>
    <comment authorId="0" ref="B75">
      <text>
        <t xml:space="preserve">This will allow the appropriate security responses or mitigations to be put in place when carrying out the retirement.</t>
      </text>
    </comment>
    <comment authorId="0" ref="B76">
      <text>
        <t xml:space="preserve">Your service owner, SRO, data owners, CISO and CDIO may need to be made aware of the security implications of the full or partial retirement of service components.</t>
      </text>
    </comment>
    <comment authorId="0" ref="B78">
      <text>
        <t xml:space="preserve">This will ensure a lightweight process to maintain a measure of confidence as to whether the project team is following the Secure by Design approach.</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Any remaining risks without mitigations in place should be considered acceptable by the Senior Responsible Owner (SRO) and service owner.</t>
      </text>
    </comment>
    <comment authorId="0" ref="B7">
      <text>
        <t xml:space="preserve">This must be maintained as part of ongoing risk management activities throughout the service delivery lifecycle. </t>
      </text>
    </comment>
    <comment authorId="0" ref="B9">
      <text>
        <t xml:space="preserve">The security controls you implement should be proportionate to the risks in order to justify the security investment.</t>
      </text>
    </comment>
    <comment authorId="0" ref="B10">
      <text>
        <t xml:space="preserve">This provides a comprehensive record of the measures taken to reduce risk which can be used by delivery teams, and by compliance teams when demonstarting regulatory requirements have been met.</t>
      </text>
    </comment>
    <comment authorId="0" ref="B11">
      <text>
        <t xml:space="preserve">This will help ensure they are effective in protecting your service and identify any potential weaknesses.</t>
      </text>
    </comment>
    <comment authorId="0" ref="B12">
      <text>
        <t xml:space="preserve">Any risks that are not mitigated by security controls should be deemed acceptable by your SRO and/or service owner.</t>
      </text>
    </comment>
    <comment authorId="0" ref="B14">
      <text>
        <t xml:space="preserve">This is essential for maintaining a secure environment and continuous compliance with relevant regulations.</t>
      </text>
    </comment>
    <comment authorId="0" ref="B15">
      <text>
        <t xml:space="preserve">Revisiting the threat model will allow you to assess the potential impact of the service when major changes are made.</t>
      </text>
    </comment>
    <comment authorId="0" ref="B16">
      <text>
        <t xml:space="preserve">Whenever there is a major change, it is important to revisit the security risk assessment to identify new risks that might be introduced as a result of the change.</t>
      </text>
    </comment>
    <comment authorId="0" ref="B17">
      <text>
        <t xml:space="preserve">Risk owners should be kept informed of any potential changes that affect the service’s risk profile.</t>
      </text>
    </comment>
    <comment authorId="0" ref="B19">
      <text>
        <t xml:space="preserve">This will ensure you have the necessary information to determine the security impact of retiring the components on the service and organisation.</t>
      </text>
    </comment>
    <comment authorId="0" ref="B20">
      <text>
        <t xml:space="preserve">This will allow the appropriate security responses or mitigations to be put in place when carrying out the retirement.</t>
      </text>
    </comment>
    <comment authorId="0" ref="B21">
      <text>
        <t xml:space="preserve">Your service owner, SRO, data owners, CISO and CDIO may need to be made aware of the security implications of the full or partial retirement of service components.</t>
      </text>
    </comment>
    <comment authorId="0" ref="B23">
      <text>
        <t xml:space="preserve">This will ensure a lightweight process to maintain a measure of confidence as to whether the project team is following the Secure by Design approach.</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
      <text>
        <t xml:space="preserve">Criticality scale
9-10 = Very high
7-8 = High
5-6 = Moderate
1-4 = Low</t>
      </text>
    </comment>
  </commentList>
</comments>
</file>

<file path=xl/sharedStrings.xml><?xml version="1.0" encoding="utf-8"?>
<sst xmlns="http://schemas.openxmlformats.org/spreadsheetml/2006/main" count="416" uniqueCount="186">
  <si>
    <t>Secure by Design Self Assessment Tracker (ALPHA)</t>
  </si>
  <si>
    <r>
      <rPr>
        <color rgb="FF000000"/>
        <sz val="10.0"/>
      </rPr>
      <t>Read '</t>
    </r>
    <r>
      <rPr>
        <color rgb="FF1155CC"/>
        <sz val="10.0"/>
        <u/>
      </rPr>
      <t>Tracking Secure by Design progress</t>
    </r>
    <r>
      <rPr>
        <color rgb="FF000000"/>
        <sz val="10.0"/>
      </rPr>
      <t>' for guidance on how to use this self assessment.</t>
    </r>
  </si>
  <si>
    <t xml:space="preserve">Project Details </t>
  </si>
  <si>
    <t>Government organisation or arm's-length body:</t>
  </si>
  <si>
    <t>Project name:</t>
  </si>
  <si>
    <t>Project overview / scope:</t>
  </si>
  <si>
    <t>Project manager or delivery manager:</t>
  </si>
  <si>
    <t>Project Senior Responsible Owner (SRO):</t>
  </si>
  <si>
    <t>Project security architect:</t>
  </si>
  <si>
    <t>Project technical architect:</t>
  </si>
  <si>
    <t>Project security subject matter expert:</t>
  </si>
  <si>
    <t>Project technical subject matter expert:</t>
  </si>
  <si>
    <t>Project start date:</t>
  </si>
  <si>
    <t>Project go live date:</t>
  </si>
  <si>
    <t>Agile delivery phase:</t>
  </si>
  <si>
    <t>Delivery phase (if using non-agile methodology):</t>
  </si>
  <si>
    <t>Document Control</t>
  </si>
  <si>
    <t>Document classification:</t>
  </si>
  <si>
    <t>Completed by:</t>
  </si>
  <si>
    <t>Version number:</t>
  </si>
  <si>
    <t>Last updated on:</t>
  </si>
  <si>
    <t>Last reviewed on (by assurance):</t>
  </si>
  <si>
    <t>Stage 1</t>
  </si>
  <si>
    <t>For projects in the 'Discovery' phase of delivery (equivalent to the requirements analysis stage in non-agile projects). These questions monitor progress against the Secure by Design principles to; (1) create responsibility for cyber security risk, (2) source secure technology products, (3) adopt a risk-driven approach, (4) design usable security controls, (5) build in detect and respond security and (9) embed continuous assurance.</t>
  </si>
  <si>
    <t>Security Confidence Profile - please note, this indicates whether the delivery team have followed the Secure by Design principles; it does not mean that the digital service is secure. Your evidence should still be put through your organisation's security assurance processes.</t>
  </si>
  <si>
    <t>Ref</t>
  </si>
  <si>
    <r>
      <rPr>
        <rFont val="Arial"/>
        <b/>
        <color rgb="FFFFFFFF"/>
        <sz val="12.0"/>
      </rPr>
      <t>Questions</t>
    </r>
    <r>
      <rPr>
        <rFont val="Arial"/>
        <b/>
        <color rgb="FFFFFFFF"/>
        <sz val="10.0"/>
      </rPr>
      <t xml:space="preserve">
</t>
    </r>
    <r>
      <rPr>
        <rFont val="Arial"/>
        <b val="0"/>
        <color rgb="FFFFFFFF"/>
        <sz val="10.0"/>
      </rPr>
      <t>Hover over each question for guidance notes.</t>
    </r>
  </si>
  <si>
    <t>Response</t>
  </si>
  <si>
    <t>Supporting evidence</t>
  </si>
  <si>
    <t>Hidden: Response Score</t>
  </si>
  <si>
    <t>Hidden: Activity Weight</t>
  </si>
  <si>
    <t xml:space="preserve">Hidden: Activity Weighted Score </t>
  </si>
  <si>
    <r>
      <rPr>
        <b/>
        <sz val="10.0"/>
      </rPr>
      <t>Meeting principles 1, 2, 3, 4 and 9</t>
    </r>
    <r>
      <rPr>
        <b val="0"/>
        <sz val="10.0"/>
      </rPr>
      <t xml:space="preserve"> - Recommended activity: </t>
    </r>
    <r>
      <rPr>
        <b/>
        <color rgb="FF1155CC"/>
        <sz val="10.0"/>
        <u/>
      </rPr>
      <t>Considering security within the business case</t>
    </r>
  </si>
  <si>
    <t>Have relevant security stakeholders been consulted in the development of the business case?</t>
  </si>
  <si>
    <t>I don't know</t>
  </si>
  <si>
    <t>If yes, provide stakeholder contact information</t>
  </si>
  <si>
    <t xml:space="preserve">Does the business case include cyber security considerations? </t>
  </si>
  <si>
    <t>If yes, share a link to the output</t>
  </si>
  <si>
    <t>Does the economic case include an analysis with the security threats, security risk tolerance, security objectives and cyber resilience as part of critical success factors?</t>
  </si>
  <si>
    <t>Does the economic case consider varying levels of security when calculating value for money?</t>
  </si>
  <si>
    <t>Does the management case include details of the security governance and assurance approach?</t>
  </si>
  <si>
    <r>
      <rPr>
        <b/>
        <sz val="10.0"/>
      </rPr>
      <t>Meeting principle 1</t>
    </r>
    <r>
      <rPr>
        <b val="0"/>
        <sz val="10.0"/>
      </rPr>
      <t xml:space="preserve"> - Recommended activity: </t>
    </r>
    <r>
      <rPr>
        <b/>
        <color rgb="FF1155CC"/>
        <sz val="10.0"/>
        <u/>
      </rPr>
      <t>Identifying security resources</t>
    </r>
  </si>
  <si>
    <t>Does the project have a resource plan showing security roles or skills required to support the delivery of the service?</t>
  </si>
  <si>
    <t>Have you identified and captured the skills required to carry out security activities and engaged with your organisation's security team to support the delivery?</t>
  </si>
  <si>
    <t>Have you identified and captured the required technology resources such as software development environments, tools and security capabilities that will be required for the project?</t>
  </si>
  <si>
    <t>Have you considered pre-approved or recommended architectural patterns available from your organisation or other government departments?</t>
  </si>
  <si>
    <r>
      <rPr>
        <b/>
        <sz val="10.0"/>
      </rPr>
      <t>Meeting principle 1</t>
    </r>
    <r>
      <rPr>
        <b val="0"/>
        <sz val="10.0"/>
      </rPr>
      <t xml:space="preserve"> - Recommended activity: </t>
    </r>
    <r>
      <rPr>
        <b/>
        <color rgb="FF1155CC"/>
        <sz val="10.0"/>
        <u/>
      </rPr>
      <t>Agreeing roles and responsibilities</t>
    </r>
  </si>
  <si>
    <t>Have the secure by design responsibilities been assigned (for example, in a RACI matrix) and communicated to the relevant parties?</t>
  </si>
  <si>
    <t>Has a Senior Responsible Owner (SRO), service owner or equivalent been appointed, and the individual informed of their responsibilities?</t>
  </si>
  <si>
    <r>
      <rPr>
        <b/>
        <sz val="10.0"/>
      </rPr>
      <t>Meeting principle 4</t>
    </r>
    <r>
      <rPr>
        <b val="0"/>
        <sz val="10.0"/>
      </rPr>
      <t xml:space="preserve"> - Recommended activity: </t>
    </r>
    <r>
      <rPr>
        <b/>
        <color rgb="FF1155CC"/>
        <sz val="10.0"/>
        <u/>
      </rPr>
      <t>Understanding business objectives and user needs</t>
    </r>
  </si>
  <si>
    <t xml:space="preserve">Have security decisions taken into account the business objectives? </t>
  </si>
  <si>
    <t xml:space="preserve">Have security decisions taken into account the user needs? </t>
  </si>
  <si>
    <r>
      <rPr>
        <b/>
        <sz val="10.0"/>
      </rPr>
      <t>Meeting principles 3 and 9</t>
    </r>
    <r>
      <rPr>
        <b val="0"/>
        <sz val="10.0"/>
      </rPr>
      <t xml:space="preserve"> - Recommended activity: </t>
    </r>
    <r>
      <rPr>
        <b/>
        <color rgb="FF1155CC"/>
        <sz val="10.0"/>
        <u/>
      </rPr>
      <t>Understanding cyber security obligations</t>
    </r>
  </si>
  <si>
    <t>Have you discussed security obligations for your service with your organisation's compliance or information security teams?</t>
  </si>
  <si>
    <t>Have compliance requirements been fed into risk management activities?</t>
  </si>
  <si>
    <t>Have obligations been met in relation to personally identifiable information (PII) being processed, stored or transmitted by the service?</t>
  </si>
  <si>
    <t>Have obligations been met in relation to financial information (such as credit card details) being processed, stored or transmitted by the service?</t>
  </si>
  <si>
    <t>Have obligations been met in relation to intellectual property (IP) data being processed, stored or transmitted by the service?</t>
  </si>
  <si>
    <t>Have you documented the legal, regulatory and contractual requirements that must be met by the service?</t>
  </si>
  <si>
    <t>Have you ensured that other organisations you plan to share data with as part of the service delivery are compliant with the relevant cyber security obligations?</t>
  </si>
  <si>
    <t>Have data sharing agreements been defined with any organisations you are sharing data with?</t>
  </si>
  <si>
    <t>If data will be processed, stored or transmitted outside the UK or the European Economic Area (EEA), have the relevant security obligations been considered?</t>
  </si>
  <si>
    <t>Has a Data Protection and impact Assessment (DPIA) been completed?</t>
  </si>
  <si>
    <r>
      <rPr>
        <b/>
        <sz val="10.0"/>
      </rPr>
      <t>Meeting principles 3 and 9</t>
    </r>
    <r>
      <rPr>
        <b val="0"/>
        <sz val="10.0"/>
      </rPr>
      <t xml:space="preserve"> - Recommended activity: </t>
    </r>
    <r>
      <rPr>
        <b/>
        <color rgb="FF1155CC"/>
        <sz val="10.0"/>
        <u/>
      </rPr>
      <t>Working out the project’s security risk appetite</t>
    </r>
  </si>
  <si>
    <t xml:space="preserve">Have you obtained the organisation's business risk appetite and applied this to the nature of the service to determine the security risk appetite level? </t>
  </si>
  <si>
    <t>Has a clear governance structure around risk management decision making been established?</t>
  </si>
  <si>
    <t>If the service shares or exchanges data across other organisations, has their risk appetite been considered?</t>
  </si>
  <si>
    <t>Have you considered the appropriate CAF profile for the service?</t>
  </si>
  <si>
    <r>
      <rPr>
        <b/>
        <sz val="10.0"/>
      </rPr>
      <t>Meeting principle 2</t>
    </r>
    <r>
      <rPr>
        <b val="0"/>
        <sz val="10.0"/>
      </rPr>
      <t xml:space="preserve"> - Recommended activity: </t>
    </r>
    <r>
      <rPr>
        <b/>
        <color rgb="FF1155CC"/>
        <sz val="10.0"/>
        <u/>
      </rPr>
      <t>Managing third-party product security risks</t>
    </r>
  </si>
  <si>
    <t>Have you reviewed the security risks of any cloud technology (such as IaaS, PaaS, SaaS) before using it?</t>
  </si>
  <si>
    <t>Have you identified the security risks related to third-party Managed Service Providers (MSP) prior to using them?</t>
  </si>
  <si>
    <t xml:space="preserve">Have you assessed and managed the risks associated with any third-party development environments or software prior to committing to using them? </t>
  </si>
  <si>
    <t>Have you created a report that highlights any security risks associated with using third-party products, including recommendations on how to manage those risks?</t>
  </si>
  <si>
    <r>
      <rPr>
        <b/>
        <sz val="10.0"/>
      </rPr>
      <t>Meeting principles 3 and 7</t>
    </r>
    <r>
      <rPr>
        <b val="0"/>
        <sz val="10.0"/>
      </rPr>
      <t xml:space="preserve"> - Recommended activity: </t>
    </r>
    <r>
      <rPr>
        <b/>
        <color rgb="FF1155CC"/>
        <sz val="10.0"/>
        <u/>
      </rPr>
      <t>Documenting service assets</t>
    </r>
  </si>
  <si>
    <t>Have the business and technology information assets in scope been identified and documented?</t>
  </si>
  <si>
    <t>Has a service owner or information asset owner been identified and documented for each asset?</t>
  </si>
  <si>
    <r>
      <rPr>
        <b/>
        <sz val="10.0"/>
      </rPr>
      <t>Meeting principle 3</t>
    </r>
    <r>
      <rPr>
        <b val="0"/>
        <sz val="10.0"/>
      </rPr>
      <t xml:space="preserve"> - Recommended activity: </t>
    </r>
    <r>
      <rPr>
        <b/>
        <color rgb="FF1155CC"/>
        <sz val="10.0"/>
        <u/>
      </rPr>
      <t>Assessing the importance of service assets</t>
    </r>
  </si>
  <si>
    <t>Has a business impact assessment been completed to determine the confidentiality, integrity and availability of data if the service was compromised?</t>
  </si>
  <si>
    <t>Were business stakeholders involved in the impact assessment?</t>
  </si>
  <si>
    <r>
      <rPr>
        <b/>
        <sz val="10.0"/>
      </rPr>
      <t>Meeting principle 3</t>
    </r>
    <r>
      <rPr>
        <b val="0"/>
        <sz val="10.0"/>
      </rPr>
      <t xml:space="preserve"> - Recommended activity: </t>
    </r>
    <r>
      <rPr>
        <b/>
        <color rgb="FF1155CC"/>
        <sz val="10.0"/>
        <u/>
      </rPr>
      <t>Sourcing a threat assessment</t>
    </r>
  </si>
  <si>
    <t>Have you obtained the organisation's overarching threat assessment, or completed your own if there is not one available?</t>
  </si>
  <si>
    <t>Does your threat assessment include the motives, intent and capability of the threat actors relevant to your service?</t>
  </si>
  <si>
    <t>Have you considered threat intelligence and the history of previous attacks on the organisation (or similar organisations) as part of the threat assessment?</t>
  </si>
  <si>
    <r>
      <rPr>
        <b/>
        <sz val="10.0"/>
      </rPr>
      <t>Meeting principle 9</t>
    </r>
    <r>
      <rPr>
        <b val="0"/>
        <sz val="10.0"/>
      </rPr>
      <t xml:space="preserve"> - Recommended activity: </t>
    </r>
    <r>
      <rPr>
        <b/>
        <color rgb="FF1155CC"/>
        <sz val="10.0"/>
        <u/>
      </rPr>
      <t>Tracking Secure by Design progress</t>
    </r>
  </si>
  <si>
    <t>Have continuous assurance processes that reflect Secure by Design principles been included within the service's project delivery workflow?</t>
  </si>
  <si>
    <t>Overall Stage Score</t>
  </si>
  <si>
    <t>Stage 2</t>
  </si>
  <si>
    <t>For projects in the 'Alpha' or 'Private Beta' phase of delivery (equivalent to the design, build, test and implement stages in non-agile projects). These questions monitor progress against the Secure by Design principles to; (1) create responsibility for cyber security risk, (2) source secure technology products, (3) adopt a risk-driven approach, (4) design usable security controls, (5) build in detect and respond security, (6) design flexible architectures, (7) minimise the attack surface, (8) defend in depth, (9) embed continuous assurance and (10) make changes securely.</t>
  </si>
  <si>
    <r>
      <rPr>
        <rFont val="Arial"/>
        <b/>
        <color rgb="FFFFFFFF"/>
        <sz val="12.0"/>
      </rPr>
      <t>Questions</t>
    </r>
    <r>
      <rPr>
        <rFont val="Arial"/>
        <b/>
        <color rgb="FFFFFFFF"/>
        <sz val="10.0"/>
      </rPr>
      <t xml:space="preserve">
</t>
    </r>
    <r>
      <rPr>
        <rFont val="Arial"/>
        <b val="0"/>
        <color rgb="FFFFFFFF"/>
        <sz val="10.0"/>
      </rPr>
      <t>Hover over each question for guidance notes.</t>
    </r>
  </si>
  <si>
    <r>
      <rPr>
        <b/>
        <sz val="10.0"/>
      </rPr>
      <t>Meeting principles 3 and 9</t>
    </r>
    <r>
      <rPr>
        <b val="0"/>
        <sz val="10.0"/>
      </rPr>
      <t xml:space="preserve"> - Recommended activity: </t>
    </r>
    <r>
      <rPr>
        <b/>
        <color rgb="FF1155CC"/>
        <sz val="10.0"/>
        <u/>
      </rPr>
      <t>Working out the project’s security risk appetite</t>
    </r>
  </si>
  <si>
    <r>
      <rPr>
        <b/>
        <sz val="10.0"/>
      </rPr>
      <t xml:space="preserve">Meeting principle 1 </t>
    </r>
    <r>
      <rPr>
        <b val="0"/>
        <sz val="10.0"/>
      </rPr>
      <t xml:space="preserve">- Recommended activity: </t>
    </r>
    <r>
      <rPr>
        <b/>
        <color rgb="FF1155CC"/>
        <sz val="10.0"/>
        <u/>
      </rPr>
      <t>Agreeing roles and responsibilities</t>
    </r>
  </si>
  <si>
    <r>
      <rPr>
        <b/>
        <sz val="10.0"/>
      </rPr>
      <t xml:space="preserve">Meeting principle 1 </t>
    </r>
    <r>
      <rPr>
        <b val="0"/>
        <sz val="10.0"/>
      </rPr>
      <t xml:space="preserve">- Recommended activity: </t>
    </r>
    <r>
      <rPr>
        <b/>
        <color rgb="FF1155CC"/>
        <sz val="10.0"/>
        <u/>
      </rPr>
      <t>Identifying security resources</t>
    </r>
  </si>
  <si>
    <r>
      <rPr>
        <b/>
        <sz val="10.0"/>
      </rPr>
      <t>Meeting principle 2</t>
    </r>
    <r>
      <rPr>
        <b val="0"/>
        <sz val="10.0"/>
      </rPr>
      <t xml:space="preserve"> - Recommended activity: </t>
    </r>
    <r>
      <rPr>
        <b/>
        <color rgb="FF1155CC"/>
        <sz val="10.0"/>
        <u/>
      </rPr>
      <t>Managing third-party product security risks</t>
    </r>
  </si>
  <si>
    <r>
      <rPr>
        <b/>
        <sz val="10.0"/>
      </rPr>
      <t>Meeting principle 3 and 7</t>
    </r>
    <r>
      <rPr>
        <b val="0"/>
        <sz val="10.0"/>
      </rPr>
      <t xml:space="preserve"> - Recommended activity: </t>
    </r>
    <r>
      <rPr>
        <b/>
        <color rgb="FF1155CC"/>
        <sz val="10.0"/>
        <u/>
      </rPr>
      <t>Documenting service assets</t>
    </r>
  </si>
  <si>
    <r>
      <rPr>
        <b/>
        <sz val="10.0"/>
      </rPr>
      <t>Meeting principle 3</t>
    </r>
    <r>
      <rPr>
        <b val="0"/>
        <sz val="10.0"/>
      </rPr>
      <t xml:space="preserve"> - Recommended activity: </t>
    </r>
    <r>
      <rPr>
        <b/>
        <color rgb="FF1155CC"/>
        <sz val="10.0"/>
        <u/>
      </rPr>
      <t>Assessing the importance of service assets</t>
    </r>
  </si>
  <si>
    <r>
      <rPr>
        <b/>
        <sz val="10.0"/>
      </rPr>
      <t xml:space="preserve">Meeting principle 3 </t>
    </r>
    <r>
      <rPr>
        <b val="0"/>
        <sz val="10.0"/>
      </rPr>
      <t xml:space="preserve">- Recommended activity: </t>
    </r>
    <r>
      <rPr>
        <b/>
        <color rgb="FF1155CC"/>
        <sz val="10.0"/>
        <u/>
      </rPr>
      <t>Sourcing a threat assessment</t>
    </r>
  </si>
  <si>
    <r>
      <rPr>
        <b/>
        <sz val="10.0"/>
      </rPr>
      <t xml:space="preserve">Meeting principles 3 and 7 </t>
    </r>
    <r>
      <rPr>
        <b val="0"/>
        <sz val="10.0"/>
      </rPr>
      <t xml:space="preserve">- Recommended activity: </t>
    </r>
    <r>
      <rPr>
        <b/>
        <color rgb="FF1155CC"/>
        <sz val="10.0"/>
        <u/>
      </rPr>
      <t>Performing threat modelling</t>
    </r>
  </si>
  <si>
    <t>Has the technical architecture for the end-to-end service and system been documented?</t>
  </si>
  <si>
    <t>Have you identified and documented the possible attack paths or threat events that could be used to exploit vulnerabilities in the service?</t>
  </si>
  <si>
    <t>Have you identified and documented what security controls are available to reduce the likelihood of threat events?</t>
  </si>
  <si>
    <t>Have you identified and documented any security controls that could mitigate multiple threat events?</t>
  </si>
  <si>
    <r>
      <rPr>
        <b/>
        <sz val="10.0"/>
      </rPr>
      <t xml:space="preserve">Meeting principle 3 </t>
    </r>
    <r>
      <rPr>
        <b val="0"/>
        <sz val="10.0"/>
      </rPr>
      <t xml:space="preserve">- Recommended activity: </t>
    </r>
    <r>
      <rPr>
        <b/>
        <color rgb="FF1155CC"/>
        <sz val="10.0"/>
        <u/>
      </rPr>
      <t>Performing a security risk assessment</t>
    </r>
  </si>
  <si>
    <t>Do the scoring scales used for your security risk assessment align with your organisation's risk management processes?</t>
  </si>
  <si>
    <t>Have you documented the risk assessment method used to perform a risk assessment?</t>
  </si>
  <si>
    <t>Have you validated the timeliness of the threat and business impact sources?</t>
  </si>
  <si>
    <t>Have the risks been documented, for example in a risk register?</t>
  </si>
  <si>
    <r>
      <rPr>
        <b/>
        <sz val="10.0"/>
      </rPr>
      <t xml:space="preserve">Meeting principles 3 and 10 </t>
    </r>
    <r>
      <rPr>
        <b val="0"/>
        <sz val="10.0"/>
      </rPr>
      <t xml:space="preserve">- Recommended activity: </t>
    </r>
    <r>
      <rPr>
        <b/>
        <color rgb="FF1155CC"/>
        <sz val="10.0"/>
        <u/>
      </rPr>
      <t>Agreeing a security controls set for your service</t>
    </r>
  </si>
  <si>
    <t>Have you identified the cyber security standards that are relevant to the service?</t>
  </si>
  <si>
    <t>Have the security control frameworks you intend to use been agreed with your organisation’s security function?</t>
  </si>
  <si>
    <t>Has a security controls set relevant to your service been created?</t>
  </si>
  <si>
    <t>Does the security controls set map to the NCSC Cyber Assessment Framework (CAF)?</t>
  </si>
  <si>
    <r>
      <rPr>
        <b/>
        <sz val="10.0"/>
      </rPr>
      <t>Meeting principles 3, 4, 5, 6, 7 and 8</t>
    </r>
    <r>
      <rPr>
        <b val="0"/>
        <sz val="10.0"/>
      </rPr>
      <t xml:space="preserve"> - Recommended activity: </t>
    </r>
    <r>
      <rPr>
        <b/>
        <color rgb="FF1155CC"/>
        <sz val="10.0"/>
        <u/>
      </rPr>
      <t>Responding to and mitigating security risks</t>
    </r>
  </si>
  <si>
    <t>Have you treated the risks that have a rating above the project's risk appetite?</t>
  </si>
  <si>
    <t>Have the risk mitigations been documented, for example in a risk treatment plan?</t>
  </si>
  <si>
    <r>
      <rPr>
        <b/>
        <sz val="10.0"/>
      </rPr>
      <t xml:space="preserve">Meeting principles 4, 5, 6, 7 and 8 </t>
    </r>
    <r>
      <rPr>
        <b val="0"/>
        <sz val="10.0"/>
      </rPr>
      <t xml:space="preserve">- Recommended activity: </t>
    </r>
    <r>
      <rPr>
        <b/>
        <color rgb="FF1155CC"/>
        <sz val="10.0"/>
        <u/>
      </rPr>
      <t>Assessing the effectiveness of security controls</t>
    </r>
  </si>
  <si>
    <t>Were the security controls selected based on risk, threats and exposure?</t>
  </si>
  <si>
    <t>Have the selected controls been documented?</t>
  </si>
  <si>
    <t>Have the controls been tested and confirmed to be working as intended?</t>
  </si>
  <si>
    <t>Have any residual risks been identified and raised with risk owners for sign-off?</t>
  </si>
  <si>
    <r>
      <rPr>
        <b/>
        <sz val="10.0"/>
      </rPr>
      <t>Meeting principles 5 and 9</t>
    </r>
    <r>
      <rPr>
        <b val="0"/>
        <sz val="10.0"/>
      </rPr>
      <t xml:space="preserve"> - Recommended activity: </t>
    </r>
    <r>
      <rPr>
        <b/>
        <color rgb="FF1155CC"/>
        <sz val="10.0"/>
        <u/>
      </rPr>
      <t>Implementing a vulnerability management process</t>
    </r>
  </si>
  <si>
    <t>Do you have a documented approach on how to classify, prioritise and redress vulnerabilities?</t>
  </si>
  <si>
    <t>Do you have a documented process for identifying and responding to new vulnerabilities in your code, systems or supply chain?</t>
  </si>
  <si>
    <r>
      <rPr>
        <b/>
        <sz val="10.0"/>
      </rPr>
      <t>Meeting principles 2, 5 and 7</t>
    </r>
    <r>
      <rPr>
        <b val="0"/>
        <sz val="10.0"/>
      </rPr>
      <t xml:space="preserve"> - Recommended activity: </t>
    </r>
    <r>
      <rPr>
        <b/>
        <color rgb="FF1155CC"/>
        <sz val="10.0"/>
        <u/>
      </rPr>
      <t>Discovering vulnerabilities</t>
    </r>
  </si>
  <si>
    <t>Are you following a secure systems software development lifecycle policy or process?</t>
  </si>
  <si>
    <t xml:space="preserve">Are regular code reviews taking place as part of the development process? </t>
  </si>
  <si>
    <t>Are you using automated code testing methods like Static Application Security Testing (SAST) or Dynamic Application Security Testing (DAST)?</t>
  </si>
  <si>
    <t>Do you have a plan for carrying out penetration tests with appropriate scopes?</t>
  </si>
  <si>
    <r>
      <rPr>
        <b/>
        <sz val="10.0"/>
      </rPr>
      <t>Meeting principles 5 and 7</t>
    </r>
    <r>
      <rPr>
        <b val="0"/>
        <sz val="10.0"/>
      </rPr>
      <t xml:space="preserve"> - Recommended activity: </t>
    </r>
    <r>
      <rPr>
        <b/>
        <color rgb="FF1155CC"/>
        <sz val="10.0"/>
        <u/>
      </rPr>
      <t>Managing observability</t>
    </r>
  </si>
  <si>
    <t>Do you have a documented approach for what events should be logged to help identify security incidents?</t>
  </si>
  <si>
    <t>Have you determined the tools required to log and analyse the event logs and trigger alerts?</t>
  </si>
  <si>
    <t>If yes, provide details</t>
  </si>
  <si>
    <t>Do you have a documented approach for analysing your logs and monitoring the alerts generated?</t>
  </si>
  <si>
    <r>
      <rPr>
        <b/>
        <sz val="10.0"/>
      </rPr>
      <t>Meeting principle 10</t>
    </r>
    <r>
      <rPr>
        <b val="0"/>
        <sz val="10.0"/>
      </rPr>
      <t xml:space="preserve"> - Recommended activity: </t>
    </r>
    <r>
      <rPr>
        <b/>
        <color rgb="FF1155CC"/>
        <sz val="10.0"/>
        <u/>
      </rPr>
      <t>Evaluating the security impact of changes</t>
    </r>
  </si>
  <si>
    <t>Does the service delivery change management process consider the impact of changes to security?</t>
  </si>
  <si>
    <t>Are requested changes being reflected in the service’s threat model?</t>
  </si>
  <si>
    <t>Are requested changes being considered as part of risk assessment and treatment activities?</t>
  </si>
  <si>
    <t>Are changes that create risks above the project's risk appetite being appropriately escalated?</t>
  </si>
  <si>
    <r>
      <rPr>
        <b/>
        <sz val="10.0"/>
      </rPr>
      <t>Meeting principle 7 and 10</t>
    </r>
    <r>
      <rPr>
        <b val="0"/>
        <sz val="10.0"/>
      </rPr>
      <t xml:space="preserve"> - Recommended activity: </t>
    </r>
    <r>
      <rPr>
        <b/>
        <color rgb="FF1155CC"/>
        <sz val="10.0"/>
        <u/>
      </rPr>
      <t>Retiring service components securely</t>
    </r>
  </si>
  <si>
    <t>Have the components to be retired been identified in the asset inventory?</t>
  </si>
  <si>
    <t>Not applicable</t>
  </si>
  <si>
    <t>Has a retirement risk assessment been carried out with an appropriate plan put together based on the classification and sensitivity of data?</t>
  </si>
  <si>
    <t>Have security considerations been included within a formal closeout report which has been shared with relevant stakeholders?</t>
  </si>
  <si>
    <r>
      <rPr>
        <b/>
        <sz val="10.0"/>
      </rPr>
      <t xml:space="preserve">Meeting principle 9 - </t>
    </r>
    <r>
      <rPr>
        <b val="0"/>
        <sz val="10.0"/>
      </rPr>
      <t xml:space="preserve">Recommended activity: </t>
    </r>
    <r>
      <rPr>
        <b/>
        <color rgb="FF1155CC"/>
        <sz val="10.0"/>
        <u/>
      </rPr>
      <t>Tracking Secure by Design progress</t>
    </r>
  </si>
  <si>
    <t>Stage 3</t>
  </si>
  <si>
    <t>For projects in the 'Public Beta' or 'Live' phase of delivery (equivalent to the maintenance stage in non-agile projects). These questions monitor progress against the Secure by Design principles to; (3) adopt a risk-driven approach, (4) design usable security controls, (5) build in detect and respond security, (6) design flexible architectures, (7) minimise the attack surface, (8) defend in depth, (9) embed continuous assurance and (10) make changes securely.</t>
  </si>
  <si>
    <r>
      <rPr>
        <rFont val="Arial"/>
        <b/>
        <color rgb="FFFFFFFF"/>
        <sz val="12.0"/>
      </rPr>
      <t>Questions</t>
    </r>
    <r>
      <rPr>
        <rFont val="Arial"/>
        <b/>
        <color rgb="FFFFFFFF"/>
        <sz val="10.0"/>
      </rPr>
      <t xml:space="preserve">
</t>
    </r>
    <r>
      <rPr>
        <rFont val="Arial"/>
        <b val="0"/>
        <color rgb="FFFFFFFF"/>
        <sz val="10.0"/>
      </rPr>
      <t>Hover over each question for guidance notes.</t>
    </r>
  </si>
  <si>
    <r>
      <rPr>
        <b/>
        <sz val="10.0"/>
      </rPr>
      <t>Meeting principles 3, 4, 5, 6, 7 and 8</t>
    </r>
    <r>
      <rPr>
        <b val="0"/>
        <sz val="10.0"/>
      </rPr>
      <t xml:space="preserve"> - Recommended activity: </t>
    </r>
    <r>
      <rPr>
        <b/>
        <color rgb="FF1155CC"/>
        <sz val="10.0"/>
        <u/>
      </rPr>
      <t>Responding to and mitigating security risks</t>
    </r>
  </si>
  <si>
    <r>
      <rPr>
        <b/>
        <sz val="10.0"/>
      </rPr>
      <t>Meeting principles 4, 5, 6, 7 and 8</t>
    </r>
    <r>
      <rPr>
        <b val="0"/>
        <sz val="10.0"/>
      </rPr>
      <t xml:space="preserve"> - Recommended activity: </t>
    </r>
    <r>
      <rPr>
        <b/>
        <color rgb="FF1155CC"/>
        <sz val="10.0"/>
        <u/>
      </rPr>
      <t>Assessing the effectiveness of security controls</t>
    </r>
  </si>
  <si>
    <r>
      <rPr>
        <b/>
        <sz val="10.0"/>
      </rPr>
      <t>Meeting principle 10</t>
    </r>
    <r>
      <rPr>
        <b val="0"/>
        <sz val="10.0"/>
      </rPr>
      <t xml:space="preserve"> - Recommended activity: </t>
    </r>
    <r>
      <rPr>
        <b/>
        <color rgb="FF1155CC"/>
        <sz val="10.0"/>
        <u/>
      </rPr>
      <t>Evaluating the security impact of changes</t>
    </r>
  </si>
  <si>
    <r>
      <rPr>
        <b/>
        <sz val="10.0"/>
      </rPr>
      <t>Meeting principle 7 and 10</t>
    </r>
    <r>
      <rPr>
        <b val="0"/>
        <sz val="10.0"/>
      </rPr>
      <t xml:space="preserve"> - Recommended activity: </t>
    </r>
    <r>
      <rPr>
        <b/>
        <color rgb="FF1155CC"/>
        <sz val="10.0"/>
        <u/>
      </rPr>
      <t>Retiring service components securely</t>
    </r>
  </si>
  <si>
    <r>
      <rPr>
        <b/>
        <sz val="10.0"/>
      </rPr>
      <t>Meeting principle 9</t>
    </r>
    <r>
      <rPr>
        <b val="0"/>
        <sz val="10.0"/>
      </rPr>
      <t xml:space="preserve"> - Recommended activity: </t>
    </r>
    <r>
      <rPr>
        <b/>
        <color rgb="FF1155CC"/>
        <sz val="10.0"/>
        <u/>
      </rPr>
      <t>Tracking Secure by Design progress</t>
    </r>
  </si>
  <si>
    <t>Activity group</t>
  </si>
  <si>
    <t>Activity guidance</t>
  </si>
  <si>
    <t>Activity Weighting 
(1 to 10)</t>
  </si>
  <si>
    <t>Discovery Phase Activities</t>
  </si>
  <si>
    <t>Discovery Phase Activities in %</t>
  </si>
  <si>
    <t>Alpha or Private Beta Activities</t>
  </si>
  <si>
    <t>Alpha or Private Beta Activities in %</t>
  </si>
  <si>
    <t>Public Beta or Live Activities</t>
  </si>
  <si>
    <t>Public Beta or Live Activities in %</t>
  </si>
  <si>
    <t>Prepare a secure service</t>
  </si>
  <si>
    <t>Considering security within the business case</t>
  </si>
  <si>
    <t>Agreeing roles and responsibilities</t>
  </si>
  <si>
    <t>Understand the security landscape</t>
  </si>
  <si>
    <t>Understanding business objectives and user needs</t>
  </si>
  <si>
    <t>Understanding cyber security obligations</t>
  </si>
  <si>
    <t>Managing third-party product security risks</t>
  </si>
  <si>
    <t>Identifying security resources</t>
  </si>
  <si>
    <t>Working out the project’s security risk appetite</t>
  </si>
  <si>
    <t>Manage cyber security risks</t>
  </si>
  <si>
    <t>Documenting service assets</t>
  </si>
  <si>
    <t>Assessing the importance of service assets</t>
  </si>
  <si>
    <t>Sourcing a threat assessment</t>
  </si>
  <si>
    <t>Performing threat modelling</t>
  </si>
  <si>
    <t>Performing a security risk assessment</t>
  </si>
  <si>
    <t>Agreeing a security controls set for your service</t>
  </si>
  <si>
    <t>Responding to and mitigating security risks</t>
  </si>
  <si>
    <t>Assessing the effectiveness of security controls</t>
  </si>
  <si>
    <t>Anticipate and respond to incidents</t>
  </si>
  <si>
    <t>Managing observability</t>
  </si>
  <si>
    <t>Implementing a vulnerability management process</t>
  </si>
  <si>
    <t>Discovering vulnerabilities</t>
  </si>
  <si>
    <t>Maintain continuous assurance</t>
  </si>
  <si>
    <t>Evaluating the security impact of changes</t>
  </si>
  <si>
    <t>Tracking Secure by Design progress</t>
  </si>
  <si>
    <t>Retiring service components securely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</si>
</sst>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809]dd\ mmmm\ yyyy"/>
    <numFmt numFmtId="165" formatCode="0.0"/>
    <numFmt numFmtId="166" formatCode="0.0%"/>
  </numFmts>
  <fonts count="18">
    <font>
      <sz val="10.0"/>
      <color rgb="FF000000"/>
      <name val="Arial"/>
      <scheme val="minor"/>
    </font>
    <font>
      <b/>
      <sz val="16.0"/>
      <color rgb="FF000000"/>
      <name val="Arial"/>
      <scheme val="minor"/>
    </font>
    <font>
      <u/>
      <sz val="10.0"/>
      <color rgb="FF000000"/>
    </font>
    <font>
      <b/>
      <sz val="10.0"/>
      <color rgb="FF000000"/>
      <name val="Arial"/>
      <scheme val="minor"/>
    </font>
    <font>
      <b/>
      <sz val="10.0"/>
      <color rgb="FFFFFFFF"/>
      <name val="Arial"/>
      <scheme val="minor"/>
    </font>
    <font/>
    <font>
      <b/>
      <sz val="10.0"/>
      <color theme="1"/>
      <name val="Arial"/>
      <scheme val="minor"/>
    </font>
    <font>
      <sz val="16.0"/>
      <color rgb="FFFFFFFF"/>
      <name val="Arial"/>
      <scheme val="minor"/>
    </font>
    <font>
      <sz val="10.0"/>
      <color theme="1"/>
      <name val="Arial"/>
      <scheme val="minor"/>
    </font>
    <font>
      <b/>
      <sz val="12.0"/>
      <color rgb="FFFFFFFF"/>
      <name val="Arial"/>
    </font>
    <font>
      <b/>
      <color theme="1"/>
      <name val="Arial"/>
    </font>
    <font>
      <b/>
      <sz val="10.0"/>
      <color theme="0"/>
      <name val="Arial"/>
      <scheme val="minor"/>
    </font>
    <font>
      <sz val="10.0"/>
      <color theme="0"/>
      <name val="Arial"/>
      <scheme val="minor"/>
    </font>
    <font>
      <b/>
      <u/>
      <sz val="10.0"/>
      <color rgb="FF0000FF"/>
    </font>
    <font>
      <sz val="10.0"/>
      <color rgb="FFFFFFFF"/>
      <name val="Arial"/>
      <scheme val="minor"/>
    </font>
    <font>
      <b/>
      <u/>
      <sz val="10.0"/>
      <color rgb="FF0000FF"/>
    </font>
    <font>
      <sz val="11.0"/>
      <color theme="1"/>
      <name val="Arial"/>
      <scheme val="minor"/>
    </font>
    <font>
      <u/>
      <sz val="10.0"/>
      <color rgb="FF0000FF"/>
    </font>
  </fonts>
  <fills count="10">
    <fill>
      <patternFill patternType="none"/>
    </fill>
    <fill>
      <patternFill patternType="lightGray"/>
    </fill>
    <fill>
      <patternFill patternType="solid">
        <fgColor rgb="FF1D70B8"/>
        <bgColor rgb="FF1D70B8"/>
      </patternFill>
    </fill>
    <fill>
      <patternFill patternType="solid">
        <fgColor rgb="FF00703C"/>
        <bgColor rgb="FF00703C"/>
      </patternFill>
    </fill>
    <fill>
      <patternFill patternType="solid">
        <fgColor rgb="FF003078"/>
        <bgColor rgb="FF003078"/>
      </patternFill>
    </fill>
    <fill>
      <patternFill patternType="solid">
        <fgColor rgb="FFECECEC"/>
        <bgColor rgb="FFECECEC"/>
      </patternFill>
    </fill>
    <fill>
      <patternFill patternType="solid">
        <fgColor theme="0"/>
        <bgColor theme="0"/>
      </patternFill>
    </fill>
    <fill>
      <patternFill patternType="solid">
        <fgColor rgb="FFFFFFFF"/>
        <bgColor rgb="FFFFFFFF"/>
      </patternFill>
    </fill>
    <fill>
      <patternFill patternType="solid">
        <fgColor rgb="FFFFDD00"/>
        <bgColor rgb="FFFFDD00"/>
      </patternFill>
    </fill>
    <fill>
      <patternFill patternType="solid">
        <fgColor rgb="FFD4351C"/>
        <bgColor rgb="FFD4351C"/>
      </patternFill>
    </fill>
  </fills>
  <borders count="17">
    <border/>
    <border>
      <left/>
      <right/>
      <top/>
    </border>
    <border>
      <left/>
      <right/>
      <top/>
      <bottom/>
    </border>
    <border>
      <left style="thin">
        <color rgb="FF000000"/>
      </left>
      <top style="thin">
        <color rgb="FF000000"/>
      </top>
    </border>
    <border>
      <top style="thin">
        <color rgb="FF000000"/>
      </top>
    </border>
    <border>
      <right/>
      <top/>
      <bottom/>
    </border>
    <border>
      <left style="thin">
        <color rgb="FF000000"/>
      </left>
      <right style="thin">
        <color rgb="FF000000"/>
      </right>
      <top style="thin">
        <color rgb="FF000000"/>
      </top>
      <bottom style="thin">
        <color rgb="FF000000"/>
      </bottom>
    </border>
    <border>
      <left/>
      <right/>
      <bottom/>
    </border>
    <border>
      <left/>
      <top/>
      <bottom/>
    </border>
    <border>
      <bottom/>
    </border>
    <border>
      <top/>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
      <left/>
      <right style="thin">
        <color rgb="FF000000"/>
      </right>
      <bottom style="thin">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0" fontId="0" numFmtId="0" xfId="0" applyAlignment="1" applyFont="1">
      <alignment vertical="center"/>
    </xf>
    <xf borderId="0" fillId="0" fontId="0" numFmtId="0" xfId="0" applyAlignment="1" applyFont="1">
      <alignment horizontal="left" vertical="center"/>
    </xf>
    <xf borderId="0" fillId="0" fontId="1" numFmtId="0" xfId="0" applyAlignment="1" applyFont="1">
      <alignment readingOrder="0" vertical="center"/>
    </xf>
    <xf borderId="0" fillId="0" fontId="2" numFmtId="0" xfId="0" applyAlignment="1" applyFont="1">
      <alignment readingOrder="0" vertical="center"/>
    </xf>
    <xf borderId="1" fillId="0" fontId="0" numFmtId="0" xfId="0" applyAlignment="1" applyBorder="1" applyFont="1">
      <alignment vertical="center"/>
    </xf>
    <xf borderId="1" fillId="0" fontId="0" numFmtId="0" xfId="0" applyAlignment="1" applyBorder="1" applyFont="1">
      <alignment horizontal="left" vertical="center"/>
    </xf>
    <xf borderId="2" fillId="0" fontId="0" numFmtId="0" xfId="0" applyAlignment="1" applyBorder="1" applyFont="1">
      <alignment vertical="center"/>
    </xf>
    <xf borderId="0" fillId="0" fontId="3" numFmtId="0" xfId="0" applyAlignment="1" applyFont="1">
      <alignment horizontal="center" shrinkToFit="0" vertical="center" wrapText="1"/>
    </xf>
    <xf borderId="3" fillId="2" fontId="4" numFmtId="0" xfId="0" applyAlignment="1" applyBorder="1" applyFill="1" applyFont="1">
      <alignment horizontal="center" shrinkToFit="0" vertical="center" wrapText="1"/>
    </xf>
    <xf borderId="4" fillId="0" fontId="5" numFmtId="0" xfId="0" applyBorder="1" applyFont="1"/>
    <xf borderId="5" fillId="0" fontId="0" numFmtId="0" xfId="0" applyAlignment="1" applyBorder="1" applyFont="1">
      <alignment vertical="center"/>
    </xf>
    <xf borderId="0" fillId="0" fontId="6" numFmtId="0" xfId="0" applyAlignment="1" applyFont="1">
      <alignment horizontal="left" vertical="center"/>
    </xf>
    <xf borderId="6" fillId="0" fontId="6" numFmtId="0" xfId="0" applyAlignment="1" applyBorder="1" applyFont="1">
      <alignment horizontal="left" readingOrder="0" shrinkToFit="0" vertical="center" wrapText="1"/>
    </xf>
    <xf borderId="6" fillId="0" fontId="6" numFmtId="21" xfId="0" applyAlignment="1" applyBorder="1" applyFont="1" applyNumberFormat="1">
      <alignment horizontal="left" shrinkToFit="0" vertical="center" wrapText="1"/>
    </xf>
    <xf borderId="0" fillId="0" fontId="6" numFmtId="0" xfId="0" applyAlignment="1" applyFont="1">
      <alignment horizontal="left" readingOrder="0" vertical="center"/>
    </xf>
    <xf borderId="5" fillId="0" fontId="0" numFmtId="0" xfId="0" applyAlignment="1" applyBorder="1" applyFont="1">
      <alignment readingOrder="0" vertical="center"/>
    </xf>
    <xf borderId="6" fillId="0" fontId="6" numFmtId="164" xfId="0" applyAlignment="1" applyBorder="1" applyFont="1" applyNumberFormat="1">
      <alignment horizontal="left" shrinkToFit="0" vertical="center" wrapText="1"/>
    </xf>
    <xf borderId="0" fillId="0" fontId="4" numFmtId="0" xfId="0" applyAlignment="1" applyFont="1">
      <alignment horizontal="center" shrinkToFit="0" vertical="center" wrapText="1"/>
    </xf>
    <xf borderId="7" fillId="0" fontId="4" numFmtId="0" xfId="0" applyAlignment="1" applyBorder="1" applyFont="1">
      <alignment horizontal="center" shrinkToFit="0" vertical="center" wrapText="1"/>
    </xf>
    <xf borderId="7" fillId="0" fontId="4" numFmtId="0" xfId="0" applyAlignment="1" applyBorder="1" applyFont="1">
      <alignment horizontal="left" shrinkToFit="0" vertical="center" wrapText="1"/>
    </xf>
    <xf borderId="8" fillId="2" fontId="4" numFmtId="0" xfId="0" applyAlignment="1" applyBorder="1" applyFont="1">
      <alignment horizontal="center" shrinkToFit="0" vertical="center" wrapText="1"/>
    </xf>
    <xf borderId="5" fillId="0" fontId="5" numFmtId="0" xfId="0" applyBorder="1" applyFont="1"/>
    <xf borderId="6" fillId="0" fontId="6" numFmtId="0" xfId="0" applyAlignment="1" applyBorder="1" applyFont="1">
      <alignment horizontal="left" shrinkToFit="0" vertical="center" wrapText="1"/>
    </xf>
    <xf borderId="2" fillId="0" fontId="0" numFmtId="0" xfId="0" applyAlignment="1" applyBorder="1" applyFont="1">
      <alignment horizontal="left" vertical="center"/>
    </xf>
    <xf borderId="0" fillId="2" fontId="7" numFmtId="0" xfId="0" applyAlignment="1" applyFont="1">
      <alignment horizontal="center" readingOrder="0" shrinkToFit="0" vertical="center" wrapText="1"/>
    </xf>
    <xf borderId="0" fillId="0" fontId="8" numFmtId="0" xfId="0" applyAlignment="1" applyFont="1">
      <alignment horizontal="left" readingOrder="0" shrinkToFit="0" vertical="center" wrapText="1"/>
    </xf>
    <xf borderId="0" fillId="0" fontId="8" numFmtId="0" xfId="0" applyAlignment="1" applyFont="1">
      <alignment horizontal="center" shrinkToFit="0" vertical="center" wrapText="1"/>
    </xf>
    <xf borderId="0" fillId="3" fontId="9" numFmtId="0" xfId="0" applyAlignment="1" applyFill="1" applyFont="1">
      <alignment horizontal="center" shrinkToFit="0" vertical="center" wrapText="1"/>
    </xf>
    <xf borderId="9" fillId="0" fontId="10" numFmtId="0" xfId="0" applyAlignment="1" applyBorder="1" applyFont="1">
      <alignment shrinkToFit="0" vertical="center" wrapText="1"/>
    </xf>
    <xf borderId="9" fillId="0" fontId="5" numFmtId="0" xfId="0" applyBorder="1" applyFont="1"/>
    <xf borderId="10" fillId="0" fontId="6" numFmtId="0" xfId="0" applyAlignment="1" applyBorder="1" applyFont="1">
      <alignment horizontal="center" shrinkToFit="0" vertical="center" wrapText="1"/>
    </xf>
    <xf borderId="0" fillId="0" fontId="8" numFmtId="0" xfId="0" applyAlignment="1" applyFont="1">
      <alignment shrinkToFit="0" wrapText="1"/>
    </xf>
    <xf borderId="0" fillId="0" fontId="8" numFmtId="0" xfId="0" applyAlignment="1" applyFont="1">
      <alignment horizontal="left" shrinkToFit="0" vertical="center" wrapText="1"/>
    </xf>
    <xf borderId="11" fillId="2" fontId="4" numFmtId="165" xfId="0" applyAlignment="1" applyBorder="1" applyFont="1" applyNumberFormat="1">
      <alignment horizontal="center" readingOrder="0" shrinkToFit="0" vertical="center" wrapText="1"/>
    </xf>
    <xf borderId="11" fillId="2" fontId="4" numFmtId="0" xfId="0" applyAlignment="1" applyBorder="1" applyFont="1">
      <alignment horizontal="center" readingOrder="0" shrinkToFit="0" vertical="center" wrapText="1"/>
    </xf>
    <xf borderId="6" fillId="2" fontId="11" numFmtId="0" xfId="0" applyAlignment="1" applyBorder="1" applyFont="1">
      <alignment horizontal="center" shrinkToFit="0" vertical="center" wrapText="1"/>
    </xf>
    <xf borderId="6" fillId="2" fontId="4" numFmtId="0" xfId="0" applyAlignment="1" applyBorder="1" applyFont="1">
      <alignment horizontal="center" readingOrder="0" shrinkToFit="0" vertical="center" wrapText="1"/>
    </xf>
    <xf borderId="6" fillId="4" fontId="4" numFmtId="0" xfId="0" applyAlignment="1" applyBorder="1" applyFill="1" applyFont="1">
      <alignment horizontal="center" shrinkToFit="0" vertical="center" wrapText="1"/>
    </xf>
    <xf borderId="11" fillId="5" fontId="12" numFmtId="0" xfId="0" applyAlignment="1" applyBorder="1" applyFill="1" applyFont="1">
      <alignment horizontal="center" readingOrder="0" shrinkToFit="0" vertical="center" wrapText="1"/>
    </xf>
    <xf borderId="11" fillId="5" fontId="13" numFmtId="0" xfId="0" applyAlignment="1" applyBorder="1" applyFont="1">
      <alignment horizontal="center" readingOrder="0" shrinkToFit="0" vertical="center" wrapText="1"/>
    </xf>
    <xf borderId="11" fillId="5" fontId="12" numFmtId="0" xfId="0" applyAlignment="1" applyBorder="1" applyFont="1">
      <alignment horizontal="left" shrinkToFit="0" vertical="center" wrapText="1"/>
    </xf>
    <xf borderId="11" fillId="5" fontId="12" numFmtId="0" xfId="0" applyAlignment="1" applyBorder="1" applyFont="1">
      <alignment horizontal="center" shrinkToFit="0" vertical="center" wrapText="1"/>
    </xf>
    <xf borderId="11" fillId="4" fontId="12" numFmtId="4" xfId="0" applyAlignment="1" applyBorder="1" applyFont="1" applyNumberFormat="1">
      <alignment horizontal="center" shrinkToFit="0" vertical="center" wrapText="1"/>
    </xf>
    <xf borderId="11" fillId="4" fontId="12" numFmtId="2" xfId="0" applyAlignment="1" applyBorder="1" applyFont="1" applyNumberFormat="1">
      <alignment horizontal="center" shrinkToFit="0" vertical="center" wrapText="1"/>
    </xf>
    <xf borderId="11" fillId="4" fontId="12" numFmtId="0" xfId="0" applyAlignment="1" applyBorder="1" applyFont="1">
      <alignment horizontal="center" readingOrder="0" shrinkToFit="0" vertical="center" wrapText="1"/>
    </xf>
    <xf borderId="6" fillId="0" fontId="8" numFmtId="0" xfId="0" applyAlignment="1" applyBorder="1" applyFont="1">
      <alignment horizontal="left" readingOrder="0" shrinkToFit="0" vertical="center" wrapText="1"/>
    </xf>
    <xf borderId="6" fillId="6" fontId="8" numFmtId="0" xfId="0" applyAlignment="1" applyBorder="1" applyFill="1" applyFont="1">
      <alignment horizontal="center" readingOrder="0" shrinkToFit="0" vertical="center" wrapText="1"/>
    </xf>
    <xf borderId="6" fillId="7" fontId="8" numFmtId="0" xfId="0" applyAlignment="1" applyBorder="1" applyFill="1" applyFont="1">
      <alignment horizontal="center" readingOrder="0" shrinkToFit="0" vertical="center" wrapText="1"/>
    </xf>
    <xf borderId="6" fillId="8" fontId="8" numFmtId="4" xfId="0" applyAlignment="1" applyBorder="1" applyFill="1" applyFont="1" applyNumberFormat="1">
      <alignment horizontal="center" readingOrder="0" vertical="center"/>
    </xf>
    <xf borderId="6" fillId="8" fontId="8" numFmtId="4" xfId="0" applyAlignment="1" applyBorder="1" applyFont="1" applyNumberFormat="1">
      <alignment horizontal="center" shrinkToFit="0" vertical="center" wrapText="1"/>
    </xf>
    <xf borderId="6" fillId="8" fontId="8" numFmtId="2" xfId="0" applyAlignment="1" applyBorder="1" applyFont="1" applyNumberFormat="1">
      <alignment horizontal="center" shrinkToFit="0" vertical="center" wrapText="1"/>
    </xf>
    <xf borderId="6" fillId="0" fontId="0" numFmtId="0" xfId="0" applyAlignment="1" applyBorder="1" applyFont="1">
      <alignment horizontal="left" readingOrder="0" shrinkToFit="0" vertical="center" wrapText="1"/>
    </xf>
    <xf borderId="12" fillId="7" fontId="8" numFmtId="0" xfId="0" applyAlignment="1" applyBorder="1" applyFont="1">
      <alignment horizontal="center" readingOrder="0" shrinkToFit="0" vertical="center" wrapText="1"/>
    </xf>
    <xf borderId="11" fillId="4" fontId="14" numFmtId="0" xfId="0" applyAlignment="1" applyBorder="1" applyFont="1">
      <alignment horizontal="center" readingOrder="0" shrinkToFit="0" vertical="center" wrapText="1"/>
    </xf>
    <xf borderId="6" fillId="0" fontId="8" numFmtId="0" xfId="0" applyAlignment="1" applyBorder="1" applyFont="1">
      <alignment horizontal="center" readingOrder="0" shrinkToFit="0" vertical="center" wrapText="1"/>
    </xf>
    <xf borderId="12" fillId="7" fontId="8" numFmtId="0" xfId="0" applyAlignment="1" applyBorder="1" applyFont="1">
      <alignment horizontal="center" shrinkToFit="0" vertical="center" wrapText="1"/>
    </xf>
    <xf borderId="6" fillId="0" fontId="8" numFmtId="0" xfId="0" applyAlignment="1" applyBorder="1" applyFont="1">
      <alignment horizontal="left" shrinkToFit="0" vertical="center" wrapText="1"/>
    </xf>
    <xf borderId="13" fillId="0" fontId="8" numFmtId="0" xfId="0" applyAlignment="1" applyBorder="1" applyFont="1">
      <alignment horizontal="left" readingOrder="0" shrinkToFit="0" vertical="center" wrapText="1"/>
    </xf>
    <xf borderId="12" fillId="0" fontId="8" numFmtId="0" xfId="0" applyAlignment="1" applyBorder="1" applyFont="1">
      <alignment horizontal="center" shrinkToFit="0" vertical="center" wrapText="1"/>
    </xf>
    <xf borderId="6" fillId="6" fontId="8" numFmtId="0" xfId="0" applyAlignment="1" applyBorder="1" applyFont="1">
      <alignment horizontal="center" readingOrder="0" vertical="center"/>
    </xf>
    <xf borderId="13" fillId="0" fontId="8" numFmtId="0" xfId="0" applyAlignment="1" applyBorder="1" applyFont="1">
      <alignment horizontal="left" shrinkToFit="0" vertical="center" wrapText="1"/>
    </xf>
    <xf borderId="6" fillId="0" fontId="8" numFmtId="0" xfId="0" applyAlignment="1" applyBorder="1" applyFont="1">
      <alignment horizontal="center" shrinkToFit="0" vertical="center" wrapText="1"/>
    </xf>
    <xf borderId="14" fillId="0" fontId="8" numFmtId="0" xfId="0" applyAlignment="1" applyBorder="1" applyFont="1">
      <alignment horizontal="left" readingOrder="0" shrinkToFit="0" vertical="center" wrapText="1"/>
    </xf>
    <xf borderId="6" fillId="0" fontId="8" numFmtId="0" xfId="0" applyAlignment="1" applyBorder="1" applyFont="1">
      <alignment readingOrder="0" shrinkToFit="0" vertical="center" wrapText="1"/>
    </xf>
    <xf borderId="15" fillId="0" fontId="0" numFmtId="0" xfId="0" applyAlignment="1" applyBorder="1" applyFont="1">
      <alignment horizontal="left" readingOrder="0" shrinkToFit="0" vertical="center" wrapText="1"/>
    </xf>
    <xf borderId="15" fillId="4" fontId="12" numFmtId="4" xfId="0" applyAlignment="1" applyBorder="1" applyFont="1" applyNumberFormat="1">
      <alignment horizontal="center" shrinkToFit="0" vertical="center" wrapText="1"/>
    </xf>
    <xf borderId="15" fillId="4" fontId="12" numFmtId="2" xfId="0" applyAlignment="1" applyBorder="1" applyFont="1" applyNumberFormat="1">
      <alignment horizontal="center" shrinkToFit="0" vertical="center" wrapText="1"/>
    </xf>
    <xf borderId="11" fillId="0" fontId="8" numFmtId="0" xfId="0" applyAlignment="1" applyBorder="1" applyFont="1">
      <alignment horizontal="left" readingOrder="0" shrinkToFit="0" vertical="center" wrapText="1"/>
    </xf>
    <xf borderId="16" fillId="0" fontId="8" numFmtId="0" xfId="0" applyAlignment="1" applyBorder="1" applyFont="1">
      <alignment horizontal="center" shrinkToFit="0" vertical="center" wrapText="1"/>
    </xf>
    <xf borderId="11" fillId="8" fontId="8" numFmtId="4" xfId="0" applyAlignment="1" applyBorder="1" applyFont="1" applyNumberFormat="1">
      <alignment horizontal="center" shrinkToFit="0" vertical="center" wrapText="1"/>
    </xf>
    <xf borderId="11" fillId="8" fontId="8" numFmtId="2" xfId="0" applyAlignment="1" applyBorder="1" applyFont="1" applyNumberFormat="1">
      <alignment horizontal="center" shrinkToFit="0" vertical="center" wrapText="1"/>
    </xf>
    <xf borderId="12" fillId="0" fontId="8" numFmtId="0" xfId="0" applyAlignment="1" applyBorder="1" applyFont="1">
      <alignment horizontal="center" readingOrder="0" shrinkToFit="0" vertical="center" wrapText="1"/>
    </xf>
    <xf borderId="15" fillId="0" fontId="8" numFmtId="0" xfId="0" applyAlignment="1" applyBorder="1" applyFont="1">
      <alignment horizontal="left" readingOrder="0" shrinkToFit="0" vertical="center" wrapText="1"/>
    </xf>
    <xf borderId="6" fillId="0" fontId="0" numFmtId="0" xfId="0" applyAlignment="1" applyBorder="1" applyFont="1">
      <alignment readingOrder="0" shrinkToFit="0" vertical="center" wrapText="1"/>
    </xf>
    <xf borderId="6" fillId="4" fontId="12" numFmtId="4" xfId="0" applyAlignment="1" applyBorder="1" applyFont="1" applyNumberFormat="1">
      <alignment horizontal="center" shrinkToFit="0" vertical="center" wrapText="1"/>
    </xf>
    <xf borderId="6" fillId="4" fontId="12" numFmtId="2" xfId="0" applyAlignment="1" applyBorder="1" applyFont="1" applyNumberFormat="1">
      <alignment horizontal="center" shrinkToFit="0" vertical="center" wrapText="1"/>
    </xf>
    <xf borderId="6" fillId="8" fontId="14" numFmtId="166" xfId="0" applyAlignment="1" applyBorder="1" applyFont="1" applyNumberFormat="1">
      <alignment horizontal="center" shrinkToFit="0" vertical="center" wrapText="1"/>
    </xf>
    <xf borderId="0" fillId="0" fontId="8" numFmtId="0" xfId="0" applyAlignment="1" applyFont="1">
      <alignment horizontal="center" shrinkToFit="0" vertical="center" wrapText="1"/>
    </xf>
    <xf borderId="0" fillId="0" fontId="0" numFmtId="0" xfId="0" applyAlignment="1" applyFont="1">
      <alignment horizontal="left" shrinkToFit="0" vertical="center" wrapText="1"/>
    </xf>
    <xf borderId="0" fillId="0" fontId="8" numFmtId="0" xfId="0" applyAlignment="1" applyFont="1">
      <alignment horizontal="left" shrinkToFit="0" vertical="center" wrapText="1"/>
    </xf>
    <xf borderId="15" fillId="4" fontId="12" numFmtId="0" xfId="0" applyAlignment="1" applyBorder="1" applyFont="1">
      <alignment horizontal="center" shrinkToFit="0" vertical="center" wrapText="1"/>
    </xf>
    <xf borderId="0" fillId="0" fontId="8" numFmtId="0" xfId="0" applyAlignment="1" applyFont="1">
      <alignment horizontal="center" vertical="center"/>
    </xf>
    <xf borderId="0" fillId="9" fontId="9" numFmtId="0" xfId="0" applyAlignment="1" applyFill="1" applyFont="1">
      <alignment horizontal="center" vertical="center"/>
    </xf>
    <xf borderId="0" fillId="0" fontId="10" numFmtId="0" xfId="0" applyAlignment="1" applyFont="1">
      <alignment shrinkToFit="0" vertical="center" wrapText="1"/>
    </xf>
    <xf borderId="0" fillId="0" fontId="8" numFmtId="4" xfId="0" applyAlignment="1" applyFont="1" applyNumberFormat="1">
      <alignment horizontal="center" vertical="center"/>
    </xf>
    <xf borderId="0" fillId="0" fontId="0" numFmtId="0" xfId="0" applyAlignment="1" applyFont="1">
      <alignment horizontal="center" vertical="center"/>
    </xf>
    <xf borderId="2" fillId="7" fontId="8" numFmtId="0" xfId="0" applyAlignment="1" applyBorder="1" applyFont="1">
      <alignment horizontal="left" vertical="center"/>
    </xf>
    <xf borderId="6" fillId="4" fontId="4" numFmtId="4" xfId="0" applyAlignment="1" applyBorder="1" applyFont="1" applyNumberFormat="1">
      <alignment horizontal="center" shrinkToFit="0" vertical="center" wrapText="1"/>
    </xf>
    <xf borderId="6" fillId="4" fontId="4" numFmtId="4" xfId="0" applyAlignment="1" applyBorder="1" applyFont="1" applyNumberFormat="1">
      <alignment horizontal="center" readingOrder="0" shrinkToFit="0" vertical="center" wrapText="1"/>
    </xf>
    <xf borderId="6" fillId="4" fontId="4" numFmtId="0" xfId="0" applyAlignment="1" applyBorder="1" applyFont="1">
      <alignment horizontal="center" readingOrder="0" shrinkToFit="0" vertical="center" wrapText="1"/>
    </xf>
    <xf borderId="11" fillId="5" fontId="12" numFmtId="0" xfId="0" applyAlignment="1" applyBorder="1" applyFont="1">
      <alignment horizontal="center" readingOrder="0" vertical="center"/>
    </xf>
    <xf borderId="11" fillId="5" fontId="15" numFmtId="0" xfId="0" applyAlignment="1" applyBorder="1" applyFont="1">
      <alignment horizontal="center" readingOrder="0" vertical="center"/>
    </xf>
    <xf borderId="11" fillId="5" fontId="12" numFmtId="0" xfId="0" applyAlignment="1" applyBorder="1" applyFont="1">
      <alignment horizontal="left" vertical="center"/>
    </xf>
    <xf borderId="6" fillId="4" fontId="4" numFmtId="2" xfId="0" applyAlignment="1" applyBorder="1" applyFont="1" applyNumberFormat="1">
      <alignment horizontal="center" shrinkToFit="0" vertical="center" wrapText="1"/>
    </xf>
    <xf borderId="11" fillId="4" fontId="12" numFmtId="0" xfId="0" applyAlignment="1" applyBorder="1" applyFont="1">
      <alignment horizontal="center" shrinkToFit="0" vertical="center" wrapText="1"/>
    </xf>
    <xf borderId="6" fillId="8" fontId="8" numFmtId="4" xfId="0" applyAlignment="1" applyBorder="1" applyFont="1" applyNumberFormat="1">
      <alignment horizontal="center" vertical="center"/>
    </xf>
    <xf borderId="6" fillId="8" fontId="14" numFmtId="166" xfId="0" applyAlignment="1" applyBorder="1" applyFont="1" applyNumberFormat="1">
      <alignment horizontal="center" vertical="center"/>
    </xf>
    <xf borderId="15" fillId="0" fontId="8" numFmtId="0" xfId="0" applyAlignment="1" applyBorder="1" applyFont="1">
      <alignment horizontal="center" shrinkToFit="0" vertical="center" wrapText="1"/>
    </xf>
    <xf borderId="11" fillId="4" fontId="14" numFmtId="0" xfId="0" applyAlignment="1" applyBorder="1" applyFont="1">
      <alignment horizontal="center" readingOrder="0" vertical="center"/>
    </xf>
    <xf borderId="6" fillId="8" fontId="8" numFmtId="2" xfId="0" applyAlignment="1" applyBorder="1" applyFont="1" applyNumberFormat="1">
      <alignment horizontal="center" vertical="center"/>
    </xf>
    <xf borderId="15" fillId="8" fontId="8" numFmtId="4" xfId="0" applyAlignment="1" applyBorder="1" applyFont="1" applyNumberFormat="1">
      <alignment horizontal="center" vertical="center"/>
    </xf>
    <xf borderId="15" fillId="8" fontId="14" numFmtId="166" xfId="0" applyAlignment="1" applyBorder="1" applyFont="1" applyNumberFormat="1">
      <alignment horizontal="center" vertical="center"/>
    </xf>
    <xf borderId="12" fillId="8" fontId="8" numFmtId="166" xfId="0" applyAlignment="1" applyBorder="1" applyFont="1" applyNumberFormat="1">
      <alignment horizontal="center" vertical="center"/>
    </xf>
    <xf borderId="6" fillId="0" fontId="8" numFmtId="0" xfId="0" applyAlignment="1" applyBorder="1" applyFont="1">
      <alignment horizontal="left" readingOrder="0" shrinkToFit="0" vertical="center" wrapText="1"/>
    </xf>
    <xf borderId="6" fillId="4" fontId="14" numFmtId="0" xfId="0" applyAlignment="1" applyBorder="1" applyFont="1">
      <alignment horizontal="center" readingOrder="0" shrinkToFit="0" vertical="center" wrapText="1"/>
    </xf>
    <xf borderId="6" fillId="6" fontId="16" numFmtId="0" xfId="0" applyAlignment="1" applyBorder="1" applyFont="1">
      <alignment horizontal="center" readingOrder="0" vertical="center"/>
    </xf>
    <xf borderId="0" fillId="0" fontId="8" numFmtId="0" xfId="0" applyAlignment="1" applyFont="1">
      <alignment vertical="center"/>
    </xf>
    <xf borderId="15" fillId="4" fontId="12" numFmtId="0" xfId="0" applyAlignment="1" applyBorder="1" applyFont="1">
      <alignment horizontal="center" vertical="center"/>
    </xf>
    <xf borderId="15" fillId="4" fontId="12" numFmtId="4" xfId="0" applyAlignment="1" applyBorder="1" applyFont="1" applyNumberFormat="1">
      <alignment horizontal="center" vertical="center"/>
    </xf>
    <xf borderId="15" fillId="4" fontId="12" numFmtId="2" xfId="0" applyAlignment="1" applyBorder="1" applyFont="1" applyNumberFormat="1">
      <alignment horizontal="center" vertical="center"/>
    </xf>
    <xf borderId="0" fillId="0" fontId="8" numFmtId="0" xfId="0" applyAlignment="1" applyFont="1">
      <alignment horizontal="center" vertical="center"/>
    </xf>
    <xf borderId="0" fillId="0" fontId="10" numFmtId="0" xfId="0" applyAlignment="1" applyFont="1">
      <alignment shrinkToFit="0" vertical="center" wrapText="1"/>
    </xf>
    <xf borderId="0" fillId="0" fontId="4" numFmtId="165" xfId="0" applyAlignment="1" applyFont="1" applyNumberFormat="1">
      <alignment horizontal="center" shrinkToFit="0" vertical="center" wrapText="1"/>
    </xf>
    <xf borderId="10" fillId="0" fontId="11"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4" numFmtId="0" xfId="0" applyAlignment="1" applyFont="1">
      <alignment horizontal="center" readingOrder="0" shrinkToFit="0" vertical="center" wrapText="1"/>
    </xf>
    <xf borderId="6" fillId="8" fontId="8" numFmtId="0" xfId="0" applyAlignment="1" applyBorder="1" applyFont="1">
      <alignment horizontal="center" shrinkToFit="0" vertical="center" wrapText="1"/>
    </xf>
    <xf borderId="6" fillId="8" fontId="8" numFmtId="4" xfId="0" applyAlignment="1" applyBorder="1" applyFont="1" applyNumberFormat="1">
      <alignment horizontal="center" readingOrder="0" shrinkToFit="0" vertical="center" wrapText="1"/>
    </xf>
    <xf borderId="11" fillId="4" fontId="14" numFmtId="4" xfId="0" applyAlignment="1" applyBorder="1" applyFont="1" applyNumberFormat="1">
      <alignment horizontal="center" shrinkToFit="0" vertical="center" wrapText="1"/>
    </xf>
    <xf borderId="6" fillId="4" fontId="14" numFmtId="0" xfId="0" applyAlignment="1" applyBorder="1" applyFont="1">
      <alignment horizontal="center" readingOrder="0" vertical="center"/>
    </xf>
    <xf borderId="0" fillId="4" fontId="4" numFmtId="165" xfId="0" applyAlignment="1" applyFont="1" applyNumberFormat="1">
      <alignment horizontal="left" readingOrder="0" shrinkToFit="0" vertical="center" wrapText="1"/>
    </xf>
    <xf borderId="0" fillId="4" fontId="4" numFmtId="165" xfId="0" applyAlignment="1" applyFont="1" applyNumberFormat="1">
      <alignment horizontal="center" readingOrder="0" shrinkToFit="0" vertical="center" wrapText="1"/>
    </xf>
    <xf borderId="6" fillId="0" fontId="8" numFmtId="0" xfId="0" applyAlignment="1" applyBorder="1" applyFont="1">
      <alignment horizontal="left" readingOrder="0" vertical="center"/>
    </xf>
    <xf borderId="6" fillId="0" fontId="17" numFmtId="0" xfId="0" applyAlignment="1" applyBorder="1" applyFont="1">
      <alignment horizontal="left" readingOrder="0" vertical="center"/>
    </xf>
    <xf borderId="6" fillId="6" fontId="8" numFmtId="4" xfId="0" applyAlignment="1" applyBorder="1" applyFont="1" applyNumberFormat="1">
      <alignment horizontal="center" readingOrder="0" vertical="center"/>
    </xf>
    <xf borderId="6" fillId="6" fontId="8" numFmtId="4" xfId="0" applyAlignment="1" applyBorder="1" applyFont="1" applyNumberFormat="1">
      <alignment horizontal="center" vertical="center"/>
    </xf>
    <xf borderId="6" fillId="0" fontId="8" numFmtId="4" xfId="0" applyAlignment="1" applyBorder="1" applyFont="1" applyNumberFormat="1">
      <alignment horizontal="center" readingOrder="0" vertical="center"/>
    </xf>
    <xf borderId="6" fillId="0" fontId="8" numFmtId="4" xfId="0" applyAlignment="1" applyBorder="1" applyFont="1" applyNumberFormat="1">
      <alignment horizontal="center" vertical="center"/>
    </xf>
    <xf borderId="0" fillId="0" fontId="8" numFmtId="0" xfId="0" applyAlignment="1" applyFont="1">
      <alignment horizontal="left" vertical="center"/>
    </xf>
    <xf borderId="6" fillId="6" fontId="6" numFmtId="4" xfId="0" applyAlignment="1" applyBorder="1" applyFont="1" applyNumberFormat="1">
      <alignment horizontal="center" readingOrder="0" vertical="center"/>
    </xf>
  </cellXfs>
  <cellStyles count="1">
    <cellStyle xfId="0" name="Normal" builtinId="0"/>
  </cellStyles>
  <dxfs count="11">
    <dxf>
      <font/>
      <fill>
        <patternFill patternType="solid">
          <fgColor rgb="FFFFDD00"/>
          <bgColor rgb="FFFFDD00"/>
        </patternFill>
      </fill>
      <border/>
    </dxf>
    <dxf>
      <font>
        <color rgb="FFFFFFFF"/>
      </font>
      <fill>
        <patternFill patternType="solid">
          <fgColor rgb="FF0432FF"/>
          <bgColor rgb="FF0432FF"/>
        </patternFill>
      </fill>
      <border/>
    </dxf>
    <dxf>
      <font>
        <color theme="0"/>
      </font>
      <fill>
        <patternFill patternType="solid">
          <fgColor rgb="FF00B050"/>
          <bgColor rgb="FF00B050"/>
        </patternFill>
      </fill>
      <border/>
    </dxf>
    <dxf>
      <font/>
      <fill>
        <patternFill patternType="solid">
          <fgColor rgb="FFFFFF00"/>
          <bgColor rgb="FFFFFF00"/>
        </patternFill>
      </fill>
      <border/>
    </dxf>
    <dxf>
      <font/>
      <fill>
        <patternFill patternType="solid">
          <fgColor rgb="FFB7E1CD"/>
          <bgColor rgb="FFB7E1CD"/>
        </patternFill>
      </fill>
      <border/>
    </dxf>
    <dxf>
      <font/>
      <fill>
        <patternFill patternType="solid">
          <fgColor rgb="FFFF9900"/>
          <bgColor rgb="FFFF9900"/>
        </patternFill>
      </fill>
      <border/>
    </dxf>
    <dxf>
      <font/>
      <fill>
        <patternFill patternType="solid">
          <fgColor rgb="FF00703C"/>
          <bgColor rgb="FF00703C"/>
        </patternFill>
      </fill>
      <border/>
    </dxf>
    <dxf>
      <font/>
      <fill>
        <patternFill patternType="solid">
          <fgColor rgb="FFD4351C"/>
          <bgColor rgb="FFD4351C"/>
        </patternFill>
      </fill>
      <border/>
    </dxf>
    <dxf>
      <font>
        <color rgb="FFFFFFFF"/>
      </font>
      <fill>
        <patternFill patternType="solid">
          <fgColor rgb="FFD4351C"/>
          <bgColor rgb="FFD4351C"/>
        </patternFill>
      </fill>
      <border/>
    </dxf>
    <dxf>
      <font>
        <color rgb="FF000000"/>
      </font>
      <fill>
        <patternFill patternType="solid">
          <fgColor rgb="FFFFDD00"/>
          <bgColor rgb="FFFFDD00"/>
        </patternFill>
      </fill>
      <border/>
    </dxf>
    <dxf>
      <font>
        <color rgb="FFFFFFFF"/>
      </font>
      <fill>
        <patternFill patternType="solid">
          <fgColor rgb="FF00703C"/>
          <bgColor rgb="FF00703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ecurity.gov.uk/policy-and-guidance/secure-by-design/activities/tracking-secure-by-design-progres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www.security.gov.uk/policy-and-guidance/secure-by-design/activities/sourcing-a-threat-assessment/" TargetMode="External"/><Relationship Id="rId10" Type="http://schemas.openxmlformats.org/officeDocument/2006/relationships/hyperlink" Target="https://www.security.gov.uk/policy-and-guidance/secure-by-design/activities/assessing-the-importance-of-service-assets/" TargetMode="External"/><Relationship Id="rId13" Type="http://schemas.openxmlformats.org/officeDocument/2006/relationships/drawing" Target="../drawings/drawing2.xml"/><Relationship Id="rId12" Type="http://schemas.openxmlformats.org/officeDocument/2006/relationships/hyperlink" Target="https://www.security.gov.uk/policy-and-guidance/secure-by-design/activities/tracking-secure-by-design-progress/" TargetMode="External"/><Relationship Id="rId1" Type="http://schemas.openxmlformats.org/officeDocument/2006/relationships/comments" Target="../comments1.xml"/><Relationship Id="rId2" Type="http://schemas.openxmlformats.org/officeDocument/2006/relationships/hyperlink" Target="https://www.security.gov.uk/policy-and-guidance/secure-by-design/activities/considering-security-within-the-business-case/" TargetMode="External"/><Relationship Id="rId3" Type="http://schemas.openxmlformats.org/officeDocument/2006/relationships/hyperlink" Target="https://www.security.gov.uk/policy-and-guidance/secure-by-design/activities/identifying-security-resources/" TargetMode="External"/><Relationship Id="rId4" Type="http://schemas.openxmlformats.org/officeDocument/2006/relationships/hyperlink" Target="https://www.security.gov.uk/policy-and-guidance/secure-by-design/activities/agreeing-roles-and-responsibilities/" TargetMode="External"/><Relationship Id="rId9" Type="http://schemas.openxmlformats.org/officeDocument/2006/relationships/hyperlink" Target="https://www.security.gov.uk/policy-and-guidance/secure-by-design/activities/documenting-service-assets/" TargetMode="External"/><Relationship Id="rId14" Type="http://schemas.openxmlformats.org/officeDocument/2006/relationships/vmlDrawing" Target="../drawings/vmlDrawing1.vml"/><Relationship Id="rId5" Type="http://schemas.openxmlformats.org/officeDocument/2006/relationships/hyperlink" Target="https://www.security.gov.uk/policy-and-guidance/secure-by-design/activities/understanding-business-objectives-and-user-needs/" TargetMode="External"/><Relationship Id="rId6" Type="http://schemas.openxmlformats.org/officeDocument/2006/relationships/hyperlink" Target="https://www.security.gov.uk/policy-and-guidance/secure-by-design/activities/understanding-cyber-security-obligations/" TargetMode="External"/><Relationship Id="rId7" Type="http://schemas.openxmlformats.org/officeDocument/2006/relationships/hyperlink" Target="https://www.security.gov.uk/policy-and-guidance/secure-by-design/activities/working-out-the-projects-security-risk-appetite/" TargetMode="External"/><Relationship Id="rId8" Type="http://schemas.openxmlformats.org/officeDocument/2006/relationships/hyperlink" Target="https://www.security.gov.uk/policy-and-guidance/secure-by-design/activities/managing-third-party-product-security-risks/" TargetMode="External"/></Relationships>
</file>

<file path=xl/worksheets/_rels/sheet3.xml.rels><?xml version="1.0" encoding="UTF-8" standalone="yes"?><Relationships xmlns="http://schemas.openxmlformats.org/package/2006/relationships"><Relationship Id="rId20" Type="http://schemas.openxmlformats.org/officeDocument/2006/relationships/drawing" Target="../drawings/drawing3.xml"/><Relationship Id="rId11" Type="http://schemas.openxmlformats.org/officeDocument/2006/relationships/hyperlink" Target="https://www.security.gov.uk/policy-and-guidance/secure-by-design/activities/agreeing-a-security-controls-set-for-your-service/" TargetMode="External"/><Relationship Id="rId10" Type="http://schemas.openxmlformats.org/officeDocument/2006/relationships/hyperlink" Target="https://www.security.gov.uk/policy-and-guidance/secure-by-design/activities/performing-a-security-risk-assessment/" TargetMode="External"/><Relationship Id="rId21" Type="http://schemas.openxmlformats.org/officeDocument/2006/relationships/vmlDrawing" Target="../drawings/vmlDrawing2.vml"/><Relationship Id="rId13" Type="http://schemas.openxmlformats.org/officeDocument/2006/relationships/hyperlink" Target="https://www.security.gov.uk/policy-and-guidance/secure-by-design/activities/assessing-the-effectiveness-of-security-controls/" TargetMode="External"/><Relationship Id="rId12" Type="http://schemas.openxmlformats.org/officeDocument/2006/relationships/hyperlink" Target="https://www.security.gov.uk/policy-and-guidance/secure-by-design/activities/responding-to-and-mitigating-security-risks/" TargetMode="External"/><Relationship Id="rId1" Type="http://schemas.openxmlformats.org/officeDocument/2006/relationships/comments" Target="../comments2.xml"/><Relationship Id="rId2" Type="http://schemas.openxmlformats.org/officeDocument/2006/relationships/hyperlink" Target="https://www.security.gov.uk/policy-and-guidance/secure-by-design/activities/working-out-the-projects-security-risk-appetite/" TargetMode="External"/><Relationship Id="rId3" Type="http://schemas.openxmlformats.org/officeDocument/2006/relationships/hyperlink" Target="https://www.security.gov.uk/policy-and-guidance/secure-by-design/activities/agreeing-roles-and-responsibilities/" TargetMode="External"/><Relationship Id="rId4" Type="http://schemas.openxmlformats.org/officeDocument/2006/relationships/hyperlink" Target="https://www.security.gov.uk/policy-and-guidance/secure-by-design/activities/identifying-security-resources/" TargetMode="External"/><Relationship Id="rId9" Type="http://schemas.openxmlformats.org/officeDocument/2006/relationships/hyperlink" Target="https://www.security.gov.uk/policy-and-guidance/secure-by-design/activities/performing-threat-modelling/" TargetMode="External"/><Relationship Id="rId15" Type="http://schemas.openxmlformats.org/officeDocument/2006/relationships/hyperlink" Target="https://www.security.gov.uk/policy-and-guidance/secure-by-design/activities/discovering-vulnerabilities/" TargetMode="External"/><Relationship Id="rId14" Type="http://schemas.openxmlformats.org/officeDocument/2006/relationships/hyperlink" Target="https://www.security.gov.uk/policy-and-guidance/secure-by-design/activities/implementing-a-vulnerability-management-process/" TargetMode="External"/><Relationship Id="rId17" Type="http://schemas.openxmlformats.org/officeDocument/2006/relationships/hyperlink" Target="https://www.security.gov.uk/policy-and-guidance/secure-by-design/activities/evaluating-the-security-impact-of-changes/" TargetMode="External"/><Relationship Id="rId16" Type="http://schemas.openxmlformats.org/officeDocument/2006/relationships/hyperlink" Target="https://www.security.gov.uk/policy-and-guidance/secure-by-design/activities/managing-observability/" TargetMode="External"/><Relationship Id="rId5" Type="http://schemas.openxmlformats.org/officeDocument/2006/relationships/hyperlink" Target="https://www.security.gov.uk/policy-and-guidance/secure-by-design/activities/managing-third-party-product-security-risks/" TargetMode="External"/><Relationship Id="rId19" Type="http://schemas.openxmlformats.org/officeDocument/2006/relationships/hyperlink" Target="https://www.security.gov.uk/policy-and-guidance/secure-by-design/activities/tracking-secure-by-design-progress/" TargetMode="External"/><Relationship Id="rId6" Type="http://schemas.openxmlformats.org/officeDocument/2006/relationships/hyperlink" Target="https://www.security.gov.uk/policy-and-guidance/secure-by-design/activities/documenting-service-assets/" TargetMode="External"/><Relationship Id="rId18" Type="http://schemas.openxmlformats.org/officeDocument/2006/relationships/hyperlink" Target="https://www.security.gov.uk/policy-and-guidance/secure-by-design/activities/retiring-service-components-securely/" TargetMode="External"/><Relationship Id="rId7" Type="http://schemas.openxmlformats.org/officeDocument/2006/relationships/hyperlink" Target="https://www.security.gov.uk/policy-and-guidance/secure-by-design/activities/assessing-the-importance-of-service-assets/" TargetMode="External"/><Relationship Id="rId8" Type="http://schemas.openxmlformats.org/officeDocument/2006/relationships/hyperlink" Target="https://www.security.gov.uk/policy-and-guidance/secure-by-design/activities/sourcing-a-threat-assessment/"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security.gov.uk/policy-and-guidance/secure-by-design/activities/responding-to-and-mitigating-security-risks/" TargetMode="External"/><Relationship Id="rId3" Type="http://schemas.openxmlformats.org/officeDocument/2006/relationships/hyperlink" Target="https://www.security.gov.uk/policy-and-guidance/secure-by-design/activities/assessing-the-effectiveness-of-security-controls/" TargetMode="External"/><Relationship Id="rId4" Type="http://schemas.openxmlformats.org/officeDocument/2006/relationships/hyperlink" Target="https://www.security.gov.uk/policy-and-guidance/secure-by-design/activities/evaluating-the-security-impact-of-changes/" TargetMode="External"/><Relationship Id="rId5" Type="http://schemas.openxmlformats.org/officeDocument/2006/relationships/hyperlink" Target="https://www.security.gov.uk/policy-and-guidance/secure-by-design/activities/retiring-service-components-securely/" TargetMode="External"/><Relationship Id="rId6" Type="http://schemas.openxmlformats.org/officeDocument/2006/relationships/hyperlink" Target="https://www.security.gov.uk/policy-and-guidance/secure-by-design/activities/tracking-secure-by-design-progress/" TargetMode="External"/><Relationship Id="rId7" Type="http://schemas.openxmlformats.org/officeDocument/2006/relationships/drawing" Target="../drawings/drawing4.xml"/><Relationship Id="rId8"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0" Type="http://schemas.openxmlformats.org/officeDocument/2006/relationships/hyperlink" Target="https://www.security.gov.uk/guidance/secure-by-design/activities/evaluating-the-security-impact-of-changes" TargetMode="External"/><Relationship Id="rId11" Type="http://schemas.openxmlformats.org/officeDocument/2006/relationships/hyperlink" Target="https://www.security.gov.uk/guidance/secure-by-design/activities/sourcing-a-threat-assessment" TargetMode="External"/><Relationship Id="rId22" Type="http://schemas.openxmlformats.org/officeDocument/2006/relationships/hyperlink" Target="https://www.security.gov.uk/guidance/secure-by-design/activities/retiring-service-components-securely" TargetMode="External"/><Relationship Id="rId10" Type="http://schemas.openxmlformats.org/officeDocument/2006/relationships/hyperlink" Target="https://www.security.gov.uk/guidance/secure-by-design/activities/assessing-the-importance-of-service-assets" TargetMode="External"/><Relationship Id="rId21" Type="http://schemas.openxmlformats.org/officeDocument/2006/relationships/hyperlink" Target="https://www.security.gov.uk/guidance/secure-by-design/activities/tracking-secure-by-design-progress" TargetMode="External"/><Relationship Id="rId13" Type="http://schemas.openxmlformats.org/officeDocument/2006/relationships/hyperlink" Target="https://www.security.gov.uk/guidance/secure-by-design/activities/performing-a-security-risk-assessment" TargetMode="External"/><Relationship Id="rId24" Type="http://schemas.openxmlformats.org/officeDocument/2006/relationships/vmlDrawing" Target="../drawings/vmlDrawing4.vml"/><Relationship Id="rId12" Type="http://schemas.openxmlformats.org/officeDocument/2006/relationships/hyperlink" Target="https://www.security.gov.uk/guidance/secure-by-design/activities/performing-threat-modelling" TargetMode="External"/><Relationship Id="rId23" Type="http://schemas.openxmlformats.org/officeDocument/2006/relationships/drawing" Target="../drawings/drawing5.xml"/><Relationship Id="rId1" Type="http://schemas.openxmlformats.org/officeDocument/2006/relationships/comments" Target="../comments4.xml"/><Relationship Id="rId2" Type="http://schemas.openxmlformats.org/officeDocument/2006/relationships/hyperlink" Target="https://www.security.gov.uk/guidance/secure-by-design/activities/considering-security-within-the-business-case" TargetMode="External"/><Relationship Id="rId3" Type="http://schemas.openxmlformats.org/officeDocument/2006/relationships/hyperlink" Target="https://www.security.gov.uk/guidance/secure-by-design/activities/agreeing-roles-and-responsibilities" TargetMode="External"/><Relationship Id="rId4" Type="http://schemas.openxmlformats.org/officeDocument/2006/relationships/hyperlink" Target="https://www.security.gov.uk/guidance/secure-by-design/activities/understanding-business-objectives-and-user-needs" TargetMode="External"/><Relationship Id="rId9" Type="http://schemas.openxmlformats.org/officeDocument/2006/relationships/hyperlink" Target="https://www.security.gov.uk/guidance/secure-by-design/activities/documenting-service-assets" TargetMode="External"/><Relationship Id="rId15" Type="http://schemas.openxmlformats.org/officeDocument/2006/relationships/hyperlink" Target="https://www.security.gov.uk/guidance/secure-by-design/activities/mitigating-security-risks" TargetMode="External"/><Relationship Id="rId14" Type="http://schemas.openxmlformats.org/officeDocument/2006/relationships/hyperlink" Target="https://www.security.gov.uk/guidance/secure-by-design/activities/agreeing-a-security-controls-set-for-your-service" TargetMode="External"/><Relationship Id="rId17" Type="http://schemas.openxmlformats.org/officeDocument/2006/relationships/hyperlink" Target="https://www.security.gov.uk/guidance/secure-by-design/activities/managing-observability" TargetMode="External"/><Relationship Id="rId16" Type="http://schemas.openxmlformats.org/officeDocument/2006/relationships/hyperlink" Target="https://www.security.gov.uk/guidance/secure-by-design/activities/assessing-the-effectiveness-of-security-controls" TargetMode="External"/><Relationship Id="rId5" Type="http://schemas.openxmlformats.org/officeDocument/2006/relationships/hyperlink" Target="https://www.security.gov.uk/guidance/secure-by-design/activities/understanding-cyber-security-obligations" TargetMode="External"/><Relationship Id="rId19" Type="http://schemas.openxmlformats.org/officeDocument/2006/relationships/hyperlink" Target="https://www.security.gov.uk/guidance/secure-by-design/activities/discovering-vulnerabilities" TargetMode="External"/><Relationship Id="rId6" Type="http://schemas.openxmlformats.org/officeDocument/2006/relationships/hyperlink" Target="https://www.security.gov.uk/guidance/secure-by-design/activities/managing-third-party-product-security-risks" TargetMode="External"/><Relationship Id="rId18" Type="http://schemas.openxmlformats.org/officeDocument/2006/relationships/hyperlink" Target="https://www.security.gov.uk/guidance/secure-by-design/activities/implementing-a-vulnerability-management-process" TargetMode="External"/><Relationship Id="rId7" Type="http://schemas.openxmlformats.org/officeDocument/2006/relationships/hyperlink" Target="https://www.security.gov.uk/guidance/secure-by-design/activities/identifying-security-resources" TargetMode="External"/><Relationship Id="rId8" Type="http://schemas.openxmlformats.org/officeDocument/2006/relationships/hyperlink" Target="https://www.security.gov.uk/guidance/secure-by-design/activities/working-out-the-projects-security-risk-appetit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5"/>
    <col customWidth="1" min="2" max="2" width="68.75"/>
    <col customWidth="1" min="3" max="3" width="48.63"/>
    <col customWidth="1" min="4" max="4" width="3.63"/>
  </cols>
  <sheetData>
    <row r="1" ht="15.75" customHeight="1">
      <c r="A1" s="1"/>
      <c r="B1" s="1"/>
      <c r="C1" s="2"/>
      <c r="D1" s="1"/>
    </row>
    <row r="2" ht="21.0" customHeight="1">
      <c r="A2" s="1"/>
      <c r="B2" s="3" t="s">
        <v>0</v>
      </c>
      <c r="D2" s="1"/>
    </row>
    <row r="3" ht="15.75" customHeight="1">
      <c r="A3" s="1"/>
      <c r="B3" s="4" t="s">
        <v>1</v>
      </c>
      <c r="D3" s="1"/>
    </row>
    <row r="4" ht="15.75" customHeight="1">
      <c r="A4" s="1"/>
      <c r="B4" s="5"/>
      <c r="C4" s="6"/>
      <c r="D4" s="7"/>
    </row>
    <row r="5" ht="26.25" customHeight="1">
      <c r="A5" s="8"/>
      <c r="B5" s="9" t="s">
        <v>2</v>
      </c>
      <c r="C5" s="10"/>
      <c r="D5" s="11"/>
    </row>
    <row r="6" ht="26.25" customHeight="1">
      <c r="A6" s="12"/>
      <c r="B6" s="13" t="s">
        <v>3</v>
      </c>
      <c r="C6" s="14"/>
      <c r="D6" s="11"/>
    </row>
    <row r="7" ht="26.25" customHeight="1">
      <c r="A7" s="12"/>
      <c r="B7" s="13" t="s">
        <v>4</v>
      </c>
      <c r="C7" s="14"/>
      <c r="D7" s="11"/>
    </row>
    <row r="8" ht="26.25" customHeight="1">
      <c r="A8" s="15"/>
      <c r="B8" s="13" t="s">
        <v>5</v>
      </c>
      <c r="C8" s="14"/>
      <c r="D8" s="11"/>
    </row>
    <row r="9" ht="26.25" customHeight="1">
      <c r="A9" s="12"/>
      <c r="B9" s="13" t="s">
        <v>6</v>
      </c>
      <c r="C9" s="14"/>
      <c r="D9" s="11"/>
    </row>
    <row r="10" ht="26.25" customHeight="1">
      <c r="A10" s="12"/>
      <c r="B10" s="13" t="s">
        <v>7</v>
      </c>
      <c r="C10" s="14"/>
      <c r="D10" s="11"/>
    </row>
    <row r="11" ht="26.25" customHeight="1">
      <c r="A11" s="12"/>
      <c r="B11" s="13" t="s">
        <v>8</v>
      </c>
      <c r="C11" s="14"/>
      <c r="D11" s="11"/>
    </row>
    <row r="12" ht="26.25" customHeight="1">
      <c r="A12" s="12"/>
      <c r="B12" s="13" t="s">
        <v>9</v>
      </c>
      <c r="C12" s="14"/>
      <c r="D12" s="11"/>
    </row>
    <row r="13" ht="26.25" customHeight="1">
      <c r="A13" s="12"/>
      <c r="B13" s="13" t="s">
        <v>10</v>
      </c>
      <c r="C13" s="14"/>
      <c r="D13" s="11"/>
    </row>
    <row r="14" ht="26.25" customHeight="1">
      <c r="A14" s="12"/>
      <c r="B14" s="13" t="s">
        <v>11</v>
      </c>
      <c r="C14" s="14"/>
      <c r="D14" s="11"/>
    </row>
    <row r="15" ht="26.25" customHeight="1">
      <c r="A15" s="12"/>
      <c r="B15" s="13" t="s">
        <v>12</v>
      </c>
      <c r="C15" s="14"/>
      <c r="D15" s="16"/>
    </row>
    <row r="16" ht="26.25" customHeight="1">
      <c r="A16" s="12"/>
      <c r="B16" s="13" t="s">
        <v>13</v>
      </c>
      <c r="C16" s="14"/>
      <c r="D16" s="16"/>
    </row>
    <row r="17" ht="26.25" customHeight="1">
      <c r="A17" s="12"/>
      <c r="B17" s="13" t="s">
        <v>14</v>
      </c>
      <c r="C17" s="17"/>
      <c r="D17" s="11"/>
    </row>
    <row r="18" ht="26.25" customHeight="1">
      <c r="A18" s="12"/>
      <c r="B18" s="13" t="s">
        <v>15</v>
      </c>
      <c r="C18" s="17"/>
      <c r="D18" s="11"/>
    </row>
    <row r="19" ht="14.25" customHeight="1">
      <c r="A19" s="18"/>
      <c r="B19" s="19"/>
      <c r="C19" s="20"/>
      <c r="D19" s="7"/>
    </row>
    <row r="20" ht="26.25" customHeight="1">
      <c r="A20" s="8"/>
      <c r="B20" s="21" t="s">
        <v>16</v>
      </c>
      <c r="C20" s="22"/>
      <c r="D20" s="7"/>
    </row>
    <row r="21" ht="26.25" customHeight="1">
      <c r="A21" s="12"/>
      <c r="B21" s="13" t="s">
        <v>17</v>
      </c>
      <c r="C21" s="23"/>
      <c r="D21" s="7"/>
    </row>
    <row r="22" ht="26.25" customHeight="1">
      <c r="A22" s="12"/>
      <c r="B22" s="13" t="s">
        <v>18</v>
      </c>
      <c r="C22" s="23"/>
      <c r="D22" s="7"/>
    </row>
    <row r="23" ht="26.25" customHeight="1">
      <c r="A23" s="12"/>
      <c r="B23" s="13" t="s">
        <v>19</v>
      </c>
      <c r="C23" s="23"/>
      <c r="D23" s="7"/>
    </row>
    <row r="24" ht="26.25" customHeight="1">
      <c r="A24" s="12"/>
      <c r="B24" s="13" t="s">
        <v>20</v>
      </c>
      <c r="C24" s="14"/>
      <c r="D24" s="16"/>
    </row>
    <row r="25" ht="26.25" customHeight="1">
      <c r="A25" s="12"/>
      <c r="B25" s="13" t="s">
        <v>21</v>
      </c>
      <c r="C25" s="14"/>
      <c r="D25" s="16"/>
    </row>
    <row r="26" ht="15.75" customHeight="1">
      <c r="A26" s="1"/>
      <c r="B26" s="7"/>
      <c r="C26" s="24"/>
      <c r="D26" s="7"/>
    </row>
  </sheetData>
  <mergeCells count="4">
    <mergeCell ref="B2:C2"/>
    <mergeCell ref="B3:C3"/>
    <mergeCell ref="B5:C5"/>
    <mergeCell ref="B20:C20"/>
  </mergeCells>
  <dataValidations>
    <dataValidation type="list" allowBlank="1" showErrorMessage="1" sqref="C17">
      <formula1>"Discovery,Alpha,Private Beta,Public Beta,Live"</formula1>
    </dataValidation>
  </dataValidations>
  <hyperlinks>
    <hyperlink r:id="rId1" ref="B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pane ySplit="4.0" topLeftCell="A5" activePane="bottomLeft" state="frozen"/>
      <selection activeCell="B6" sqref="B6" pane="bottomLeft"/>
    </sheetView>
  </sheetViews>
  <sheetFormatPr customHeight="1" defaultColWidth="12.63" defaultRowHeight="15.0"/>
  <cols>
    <col customWidth="1" min="1" max="1" width="12.63"/>
    <col customWidth="1" min="2" max="2" width="97.88"/>
    <col customWidth="1" min="3" max="3" width="15.38"/>
    <col customWidth="1" min="4" max="4" width="28.25"/>
    <col customWidth="1" hidden="1" min="5" max="7" width="19.0"/>
  </cols>
  <sheetData>
    <row r="1" ht="51.0" customHeight="1">
      <c r="A1" s="25" t="s">
        <v>22</v>
      </c>
      <c r="B1" s="26" t="s">
        <v>23</v>
      </c>
      <c r="E1" s="27"/>
      <c r="F1" s="27"/>
      <c r="G1" s="27"/>
    </row>
    <row r="2" ht="34.5" customHeight="1">
      <c r="A2" s="28" t="str">
        <f>if($G$55&lt;33, "Low", if($G$55&lt;80, "Medium", "High"))</f>
        <v>Low</v>
      </c>
      <c r="B2" s="29" t="s">
        <v>24</v>
      </c>
      <c r="C2" s="30"/>
      <c r="D2" s="30"/>
      <c r="E2" s="27"/>
      <c r="F2" s="27"/>
      <c r="G2" s="27"/>
    </row>
    <row r="3">
      <c r="A3" s="31"/>
      <c r="B3" s="32"/>
      <c r="C3" s="33"/>
      <c r="D3" s="27"/>
      <c r="E3" s="27"/>
      <c r="F3" s="27"/>
      <c r="G3" s="27"/>
    </row>
    <row r="4" ht="48.75" customHeight="1">
      <c r="A4" s="34" t="s">
        <v>25</v>
      </c>
      <c r="B4" s="35" t="s">
        <v>26</v>
      </c>
      <c r="C4" s="36" t="s">
        <v>27</v>
      </c>
      <c r="D4" s="37" t="s">
        <v>28</v>
      </c>
      <c r="E4" s="38" t="s">
        <v>29</v>
      </c>
      <c r="F4" s="38" t="s">
        <v>30</v>
      </c>
      <c r="G4" s="38" t="s">
        <v>31</v>
      </c>
    </row>
    <row r="5" ht="39.0" customHeight="1">
      <c r="A5" s="39"/>
      <c r="B5" s="40" t="s">
        <v>32</v>
      </c>
      <c r="C5" s="41"/>
      <c r="D5" s="42"/>
      <c r="E5" s="43">
        <f>average(E6:E10)</f>
        <v>0</v>
      </c>
      <c r="F5" s="43">
        <f>Weighting!E2</f>
        <v>8.695652174</v>
      </c>
      <c r="G5" s="44">
        <f>E5*F5</f>
        <v>0</v>
      </c>
    </row>
    <row r="6" ht="39.0" customHeight="1">
      <c r="A6" s="45">
        <v>1.0</v>
      </c>
      <c r="B6" s="46" t="s">
        <v>33</v>
      </c>
      <c r="C6" s="47" t="s">
        <v>34</v>
      </c>
      <c r="D6" s="48" t="s">
        <v>35</v>
      </c>
      <c r="E6" s="49">
        <f t="shared" ref="E6:E10" si="1">if(OR(C6="yes",C6="Not applicable"),1,0)</f>
        <v>0</v>
      </c>
      <c r="F6" s="50"/>
      <c r="G6" s="51"/>
    </row>
    <row r="7" ht="39.0" customHeight="1">
      <c r="A7" s="45">
        <v>2.0</v>
      </c>
      <c r="B7" s="52" t="s">
        <v>36</v>
      </c>
      <c r="C7" s="47" t="s">
        <v>34</v>
      </c>
      <c r="D7" s="53" t="s">
        <v>37</v>
      </c>
      <c r="E7" s="49">
        <f t="shared" si="1"/>
        <v>0</v>
      </c>
      <c r="F7" s="50"/>
      <c r="G7" s="51"/>
    </row>
    <row r="8" ht="39.0" customHeight="1">
      <c r="A8" s="45">
        <v>3.0</v>
      </c>
      <c r="B8" s="46" t="s">
        <v>38</v>
      </c>
      <c r="C8" s="47" t="s">
        <v>34</v>
      </c>
      <c r="D8" s="53" t="s">
        <v>37</v>
      </c>
      <c r="E8" s="49">
        <f t="shared" si="1"/>
        <v>0</v>
      </c>
      <c r="F8" s="50"/>
      <c r="G8" s="51"/>
    </row>
    <row r="9" ht="39.0" customHeight="1">
      <c r="A9" s="45">
        <v>4.0</v>
      </c>
      <c r="B9" s="46" t="s">
        <v>39</v>
      </c>
      <c r="C9" s="47" t="s">
        <v>34</v>
      </c>
      <c r="D9" s="53" t="s">
        <v>37</v>
      </c>
      <c r="E9" s="49">
        <f t="shared" si="1"/>
        <v>0</v>
      </c>
      <c r="F9" s="50"/>
      <c r="G9" s="51"/>
    </row>
    <row r="10" ht="39.0" customHeight="1">
      <c r="A10" s="45">
        <v>5.0</v>
      </c>
      <c r="B10" s="46" t="s">
        <v>40</v>
      </c>
      <c r="C10" s="47" t="s">
        <v>34</v>
      </c>
      <c r="D10" s="53" t="s">
        <v>37</v>
      </c>
      <c r="E10" s="49">
        <f t="shared" si="1"/>
        <v>0</v>
      </c>
      <c r="F10" s="50"/>
      <c r="G10" s="51"/>
    </row>
    <row r="11" ht="39.0" customHeight="1">
      <c r="A11" s="39"/>
      <c r="B11" s="40" t="s">
        <v>41</v>
      </c>
      <c r="C11" s="41"/>
      <c r="D11" s="42"/>
      <c r="E11" s="43">
        <f>AVERAGE(E12:E15)</f>
        <v>0</v>
      </c>
      <c r="F11" s="43">
        <f>Weighting!E7</f>
        <v>7.608695652</v>
      </c>
      <c r="G11" s="44">
        <f>E11*F11</f>
        <v>0</v>
      </c>
    </row>
    <row r="12" ht="39.0" customHeight="1">
      <c r="A12" s="54">
        <v>6.0</v>
      </c>
      <c r="B12" s="46" t="s">
        <v>42</v>
      </c>
      <c r="C12" s="47" t="s">
        <v>34</v>
      </c>
      <c r="D12" s="55" t="s">
        <v>37</v>
      </c>
      <c r="E12" s="49">
        <f t="shared" ref="E12:E15" si="2">if(OR(C12="yes",C12="Not applicable"),1,0)</f>
        <v>0</v>
      </c>
      <c r="F12" s="50"/>
      <c r="G12" s="51"/>
    </row>
    <row r="13" ht="39.0" customHeight="1">
      <c r="A13" s="54">
        <v>7.0</v>
      </c>
      <c r="B13" s="46" t="s">
        <v>43</v>
      </c>
      <c r="C13" s="47" t="s">
        <v>34</v>
      </c>
      <c r="D13" s="55" t="s">
        <v>37</v>
      </c>
      <c r="E13" s="49">
        <f t="shared" si="2"/>
        <v>0</v>
      </c>
      <c r="F13" s="50"/>
      <c r="G13" s="51"/>
    </row>
    <row r="14" ht="39.0" customHeight="1">
      <c r="A14" s="54">
        <v>8.0</v>
      </c>
      <c r="B14" s="46" t="s">
        <v>44</v>
      </c>
      <c r="C14" s="47" t="s">
        <v>34</v>
      </c>
      <c r="D14" s="55" t="s">
        <v>37</v>
      </c>
      <c r="E14" s="49">
        <f t="shared" si="2"/>
        <v>0</v>
      </c>
      <c r="F14" s="50"/>
      <c r="G14" s="51"/>
    </row>
    <row r="15" ht="39.0" customHeight="1">
      <c r="A15" s="54">
        <v>9.0</v>
      </c>
      <c r="B15" s="46" t="s">
        <v>45</v>
      </c>
      <c r="C15" s="47" t="s">
        <v>34</v>
      </c>
      <c r="D15" s="56"/>
      <c r="E15" s="49">
        <f t="shared" si="2"/>
        <v>0</v>
      </c>
      <c r="F15" s="50"/>
      <c r="G15" s="51"/>
    </row>
    <row r="16" ht="39.0" customHeight="1">
      <c r="A16" s="39"/>
      <c r="B16" s="40" t="s">
        <v>46</v>
      </c>
      <c r="C16" s="41"/>
      <c r="D16" s="42"/>
      <c r="E16" s="43">
        <f>AVERAGE(E17:E18)</f>
        <v>0</v>
      </c>
      <c r="F16" s="43">
        <f>Weighting!E3</f>
        <v>7.608695652</v>
      </c>
      <c r="G16" s="44">
        <f>E16*F16</f>
        <v>0</v>
      </c>
    </row>
    <row r="17" ht="39.0" customHeight="1">
      <c r="A17" s="54">
        <v>10.0</v>
      </c>
      <c r="B17" s="46" t="s">
        <v>47</v>
      </c>
      <c r="C17" s="47" t="s">
        <v>34</v>
      </c>
      <c r="D17" s="55" t="s">
        <v>37</v>
      </c>
      <c r="E17" s="49">
        <f t="shared" ref="E17:E18" si="3">if(OR(C17="yes",C17="Not applicable"),1,0)</f>
        <v>0</v>
      </c>
      <c r="F17" s="50"/>
      <c r="G17" s="51"/>
    </row>
    <row r="18" ht="39.0" customHeight="1">
      <c r="A18" s="54">
        <v>11.0</v>
      </c>
      <c r="B18" s="52" t="s">
        <v>48</v>
      </c>
      <c r="C18" s="47" t="s">
        <v>34</v>
      </c>
      <c r="D18" s="56"/>
      <c r="E18" s="49">
        <f t="shared" si="3"/>
        <v>0</v>
      </c>
      <c r="F18" s="50"/>
      <c r="G18" s="51"/>
    </row>
    <row r="19" ht="39.0" customHeight="1">
      <c r="A19" s="39"/>
      <c r="B19" s="40" t="s">
        <v>49</v>
      </c>
      <c r="C19" s="41"/>
      <c r="D19" s="42"/>
      <c r="E19" s="43">
        <f>AVERAGE(E20:E21)</f>
        <v>0</v>
      </c>
      <c r="F19" s="43">
        <f>Weighting!E4</f>
        <v>8.695652174</v>
      </c>
      <c r="G19" s="44">
        <f>E19*F19</f>
        <v>0</v>
      </c>
    </row>
    <row r="20" ht="39.0" customHeight="1">
      <c r="A20" s="54">
        <v>12.0</v>
      </c>
      <c r="B20" s="57" t="s">
        <v>50</v>
      </c>
      <c r="C20" s="47" t="s">
        <v>34</v>
      </c>
      <c r="D20" s="56"/>
      <c r="E20" s="49">
        <f t="shared" ref="E20:E21" si="4">if(OR(C20="yes",C20="Not applicable"),1,0)</f>
        <v>0</v>
      </c>
      <c r="F20" s="50"/>
      <c r="G20" s="51"/>
    </row>
    <row r="21" ht="39.0" customHeight="1">
      <c r="A21" s="54">
        <v>13.0</v>
      </c>
      <c r="B21" s="57" t="s">
        <v>51</v>
      </c>
      <c r="C21" s="47" t="s">
        <v>34</v>
      </c>
      <c r="D21" s="56"/>
      <c r="E21" s="49">
        <f t="shared" si="4"/>
        <v>0</v>
      </c>
      <c r="F21" s="50"/>
      <c r="G21" s="51"/>
    </row>
    <row r="22" ht="39.0" customHeight="1">
      <c r="A22" s="39"/>
      <c r="B22" s="40" t="s">
        <v>52</v>
      </c>
      <c r="C22" s="41"/>
      <c r="D22" s="42"/>
      <c r="E22" s="43">
        <f>AVERAGE(E23:E32)</f>
        <v>0</v>
      </c>
      <c r="F22" s="43">
        <f>Weighting!E5</f>
        <v>8.695652174</v>
      </c>
      <c r="G22" s="44">
        <f>E22*F22</f>
        <v>0</v>
      </c>
    </row>
    <row r="23" ht="39.0" customHeight="1">
      <c r="A23" s="54">
        <v>14.0</v>
      </c>
      <c r="B23" s="58" t="s">
        <v>53</v>
      </c>
      <c r="C23" s="47" t="s">
        <v>34</v>
      </c>
      <c r="D23" s="59"/>
      <c r="E23" s="49">
        <f t="shared" ref="E23:E32" si="5">if(OR(C23="yes",C23="Not applicable"),1,0)</f>
        <v>0</v>
      </c>
      <c r="F23" s="50"/>
      <c r="G23" s="51"/>
    </row>
    <row r="24" ht="39.0" customHeight="1">
      <c r="A24" s="54">
        <v>15.0</v>
      </c>
      <c r="B24" s="58" t="s">
        <v>54</v>
      </c>
      <c r="C24" s="47" t="s">
        <v>34</v>
      </c>
      <c r="D24" s="59"/>
      <c r="E24" s="49">
        <f t="shared" si="5"/>
        <v>0</v>
      </c>
      <c r="F24" s="50"/>
      <c r="G24" s="51"/>
    </row>
    <row r="25" ht="39.0" customHeight="1">
      <c r="A25" s="54">
        <v>16.0</v>
      </c>
      <c r="B25" s="58" t="s">
        <v>55</v>
      </c>
      <c r="C25" s="60" t="s">
        <v>34</v>
      </c>
      <c r="D25" s="59"/>
      <c r="E25" s="49">
        <f t="shared" si="5"/>
        <v>0</v>
      </c>
      <c r="F25" s="50"/>
      <c r="G25" s="51"/>
    </row>
    <row r="26" ht="39.0" customHeight="1">
      <c r="A26" s="54">
        <v>17.0</v>
      </c>
      <c r="B26" s="58" t="s">
        <v>56</v>
      </c>
      <c r="C26" s="60" t="s">
        <v>34</v>
      </c>
      <c r="D26" s="59"/>
      <c r="E26" s="49">
        <f t="shared" si="5"/>
        <v>0</v>
      </c>
      <c r="F26" s="50"/>
      <c r="G26" s="51"/>
    </row>
    <row r="27" ht="39.0" customHeight="1">
      <c r="A27" s="54">
        <v>18.0</v>
      </c>
      <c r="B27" s="58" t="s">
        <v>57</v>
      </c>
      <c r="C27" s="60" t="s">
        <v>34</v>
      </c>
      <c r="D27" s="59"/>
      <c r="E27" s="49">
        <f t="shared" si="5"/>
        <v>0</v>
      </c>
      <c r="F27" s="50"/>
      <c r="G27" s="51"/>
    </row>
    <row r="28" ht="39.0" customHeight="1">
      <c r="A28" s="54">
        <v>19.0</v>
      </c>
      <c r="B28" s="61" t="s">
        <v>58</v>
      </c>
      <c r="C28" s="47" t="s">
        <v>34</v>
      </c>
      <c r="D28" s="55" t="s">
        <v>37</v>
      </c>
      <c r="E28" s="49">
        <f t="shared" si="5"/>
        <v>0</v>
      </c>
      <c r="F28" s="50"/>
      <c r="G28" s="51"/>
    </row>
    <row r="29" ht="39.0" customHeight="1">
      <c r="A29" s="54">
        <v>20.0</v>
      </c>
      <c r="B29" s="58" t="s">
        <v>59</v>
      </c>
      <c r="C29" s="60" t="s">
        <v>34</v>
      </c>
      <c r="D29" s="59"/>
      <c r="E29" s="49">
        <f t="shared" si="5"/>
        <v>0</v>
      </c>
      <c r="F29" s="50"/>
      <c r="G29" s="51"/>
    </row>
    <row r="30" ht="39.0" customHeight="1">
      <c r="A30" s="54">
        <v>21.0</v>
      </c>
      <c r="B30" s="58" t="s">
        <v>60</v>
      </c>
      <c r="C30" s="60" t="s">
        <v>34</v>
      </c>
      <c r="D30" s="55" t="s">
        <v>37</v>
      </c>
      <c r="E30" s="49">
        <f t="shared" si="5"/>
        <v>0</v>
      </c>
      <c r="F30" s="50"/>
      <c r="G30" s="51"/>
    </row>
    <row r="31" ht="39.0" customHeight="1">
      <c r="A31" s="54">
        <v>22.0</v>
      </c>
      <c r="B31" s="58" t="s">
        <v>61</v>
      </c>
      <c r="C31" s="60" t="s">
        <v>34</v>
      </c>
      <c r="D31" s="62"/>
      <c r="E31" s="49">
        <f t="shared" si="5"/>
        <v>0</v>
      </c>
      <c r="F31" s="50"/>
      <c r="G31" s="51"/>
    </row>
    <row r="32" ht="39.0" customHeight="1">
      <c r="A32" s="54">
        <v>23.0</v>
      </c>
      <c r="B32" s="58" t="s">
        <v>62</v>
      </c>
      <c r="C32" s="60" t="s">
        <v>34</v>
      </c>
      <c r="D32" s="55" t="s">
        <v>37</v>
      </c>
      <c r="E32" s="49">
        <f t="shared" si="5"/>
        <v>0</v>
      </c>
      <c r="F32" s="50"/>
      <c r="G32" s="51"/>
    </row>
    <row r="33" ht="39.0" customHeight="1">
      <c r="A33" s="39"/>
      <c r="B33" s="40" t="s">
        <v>63</v>
      </c>
      <c r="C33" s="41"/>
      <c r="D33" s="42"/>
      <c r="E33" s="43">
        <f>AVERAGE(E34:E37)</f>
        <v>0</v>
      </c>
      <c r="F33" s="43">
        <f>Weighting!E8</f>
        <v>9.782608696</v>
      </c>
      <c r="G33" s="44">
        <f>E33*F33</f>
        <v>0</v>
      </c>
    </row>
    <row r="34" ht="39.0" customHeight="1">
      <c r="A34" s="54">
        <v>24.0</v>
      </c>
      <c r="B34" s="63" t="s">
        <v>64</v>
      </c>
      <c r="C34" s="47" t="s">
        <v>34</v>
      </c>
      <c r="D34" s="55" t="s">
        <v>37</v>
      </c>
      <c r="E34" s="49">
        <f t="shared" ref="E34:E37" si="6">if(OR(C34="yes",C34="Not applicable"),1,0)</f>
        <v>0</v>
      </c>
      <c r="F34" s="50"/>
      <c r="G34" s="51"/>
    </row>
    <row r="35" ht="39.0" customHeight="1">
      <c r="A35" s="54">
        <v>25.0</v>
      </c>
      <c r="B35" s="64" t="s">
        <v>65</v>
      </c>
      <c r="C35" s="47" t="s">
        <v>34</v>
      </c>
      <c r="D35" s="55" t="s">
        <v>37</v>
      </c>
      <c r="E35" s="49">
        <f t="shared" si="6"/>
        <v>0</v>
      </c>
      <c r="F35" s="50"/>
      <c r="G35" s="51"/>
    </row>
    <row r="36" ht="39.0" customHeight="1">
      <c r="A36" s="54">
        <v>26.0</v>
      </c>
      <c r="B36" s="52" t="s">
        <v>66</v>
      </c>
      <c r="C36" s="60" t="s">
        <v>34</v>
      </c>
      <c r="D36" s="62"/>
      <c r="E36" s="49">
        <f t="shared" si="6"/>
        <v>0</v>
      </c>
      <c r="F36" s="50"/>
      <c r="G36" s="51"/>
    </row>
    <row r="37" ht="39.0" customHeight="1">
      <c r="A37" s="54">
        <v>27.0</v>
      </c>
      <c r="B37" s="65" t="s">
        <v>67</v>
      </c>
      <c r="C37" s="47" t="s">
        <v>34</v>
      </c>
      <c r="D37" s="62"/>
      <c r="E37" s="49">
        <f t="shared" si="6"/>
        <v>0</v>
      </c>
      <c r="F37" s="50"/>
      <c r="G37" s="51"/>
    </row>
    <row r="38" ht="39.0" customHeight="1">
      <c r="A38" s="39"/>
      <c r="B38" s="40" t="s">
        <v>68</v>
      </c>
      <c r="C38" s="41"/>
      <c r="D38" s="42"/>
      <c r="E38" s="66">
        <f>AVERAGE(E39:E42)</f>
        <v>0</v>
      </c>
      <c r="F38" s="66">
        <f>Weighting!E6</f>
        <v>8.695652174</v>
      </c>
      <c r="G38" s="67">
        <f>E38*F38</f>
        <v>0</v>
      </c>
    </row>
    <row r="39" ht="39.0" customHeight="1">
      <c r="A39" s="54">
        <v>28.0</v>
      </c>
      <c r="B39" s="68" t="s">
        <v>69</v>
      </c>
      <c r="C39" s="60" t="s">
        <v>34</v>
      </c>
      <c r="D39" s="69"/>
      <c r="E39" s="49">
        <f t="shared" ref="E39:E42" si="7">if(OR(C39="yes",C39="Not applicable"),1,0)</f>
        <v>0</v>
      </c>
      <c r="F39" s="70"/>
      <c r="G39" s="71"/>
    </row>
    <row r="40" ht="39.0" customHeight="1">
      <c r="A40" s="54">
        <v>29.0</v>
      </c>
      <c r="B40" s="68" t="s">
        <v>70</v>
      </c>
      <c r="C40" s="60" t="s">
        <v>34</v>
      </c>
      <c r="D40" s="59"/>
      <c r="E40" s="49">
        <f t="shared" si="7"/>
        <v>0</v>
      </c>
      <c r="F40" s="50"/>
      <c r="G40" s="51"/>
    </row>
    <row r="41" ht="39.0" customHeight="1">
      <c r="A41" s="54">
        <v>30.0</v>
      </c>
      <c r="B41" s="46" t="s">
        <v>71</v>
      </c>
      <c r="C41" s="60" t="s">
        <v>34</v>
      </c>
      <c r="D41" s="59"/>
      <c r="E41" s="49">
        <f t="shared" si="7"/>
        <v>0</v>
      </c>
      <c r="F41" s="50"/>
      <c r="G41" s="51"/>
    </row>
    <row r="42" ht="39.0" customHeight="1">
      <c r="A42" s="54">
        <v>31.0</v>
      </c>
      <c r="B42" s="46" t="s">
        <v>72</v>
      </c>
      <c r="C42" s="60" t="s">
        <v>34</v>
      </c>
      <c r="D42" s="72" t="s">
        <v>37</v>
      </c>
      <c r="E42" s="49">
        <f t="shared" si="7"/>
        <v>0</v>
      </c>
      <c r="F42" s="50"/>
      <c r="G42" s="51"/>
    </row>
    <row r="43" ht="39.0" customHeight="1">
      <c r="A43" s="39"/>
      <c r="B43" s="40" t="s">
        <v>73</v>
      </c>
      <c r="C43" s="41"/>
      <c r="D43" s="42"/>
      <c r="E43" s="43">
        <f>AVERAGE(E44:E45)</f>
        <v>0</v>
      </c>
      <c r="F43" s="43">
        <f>Weighting!E9</f>
        <v>9.782608696</v>
      </c>
      <c r="G43" s="44">
        <f>E43*F43</f>
        <v>0</v>
      </c>
    </row>
    <row r="44" ht="39.0" customHeight="1">
      <c r="A44" s="54">
        <v>32.0</v>
      </c>
      <c r="B44" s="46" t="s">
        <v>74</v>
      </c>
      <c r="C44" s="47" t="s">
        <v>34</v>
      </c>
      <c r="D44" s="53" t="s">
        <v>37</v>
      </c>
      <c r="E44" s="49">
        <f t="shared" ref="E44:E45" si="8">if(OR(C44="yes",C44="Not applicable"),1,0)</f>
        <v>0</v>
      </c>
      <c r="F44" s="50"/>
      <c r="G44" s="51"/>
    </row>
    <row r="45" ht="39.0" customHeight="1">
      <c r="A45" s="54">
        <v>33.0</v>
      </c>
      <c r="B45" s="73" t="s">
        <v>75</v>
      </c>
      <c r="C45" s="47" t="s">
        <v>34</v>
      </c>
      <c r="D45" s="53" t="s">
        <v>37</v>
      </c>
      <c r="E45" s="49">
        <f t="shared" si="8"/>
        <v>0</v>
      </c>
      <c r="F45" s="50"/>
      <c r="G45" s="51"/>
    </row>
    <row r="46" ht="39.0" customHeight="1">
      <c r="A46" s="39"/>
      <c r="B46" s="40" t="s">
        <v>76</v>
      </c>
      <c r="C46" s="41"/>
      <c r="D46" s="42"/>
      <c r="E46" s="43">
        <f>AVERAGE(E47:E48)</f>
        <v>0</v>
      </c>
      <c r="F46" s="43">
        <f>Weighting!E10</f>
        <v>9.782608696</v>
      </c>
      <c r="G46" s="44">
        <f>E46*F46</f>
        <v>0</v>
      </c>
    </row>
    <row r="47" ht="39.0" customHeight="1">
      <c r="A47" s="54">
        <v>34.0</v>
      </c>
      <c r="B47" s="64" t="s">
        <v>77</v>
      </c>
      <c r="C47" s="47" t="s">
        <v>34</v>
      </c>
      <c r="D47" s="53" t="s">
        <v>37</v>
      </c>
      <c r="E47" s="49">
        <f t="shared" ref="E47:E48" si="9">if(OR(C47="yes",C47="Not applicable"),1,0)</f>
        <v>0</v>
      </c>
      <c r="F47" s="50"/>
      <c r="G47" s="51"/>
    </row>
    <row r="48" ht="39.0" customHeight="1">
      <c r="A48" s="54">
        <v>35.0</v>
      </c>
      <c r="B48" s="74" t="s">
        <v>78</v>
      </c>
      <c r="C48" s="47" t="s">
        <v>34</v>
      </c>
      <c r="D48" s="62"/>
      <c r="E48" s="49">
        <f t="shared" si="9"/>
        <v>0</v>
      </c>
      <c r="F48" s="50"/>
      <c r="G48" s="51"/>
    </row>
    <row r="49" ht="39.0" customHeight="1">
      <c r="A49" s="39"/>
      <c r="B49" s="40" t="s">
        <v>79</v>
      </c>
      <c r="C49" s="41"/>
      <c r="D49" s="42"/>
      <c r="E49" s="75">
        <f>AVERAGE(E50:E52)</f>
        <v>0</v>
      </c>
      <c r="F49" s="75">
        <f>Weighting!E11</f>
        <v>9.782608696</v>
      </c>
      <c r="G49" s="76">
        <f>E49*F49</f>
        <v>0</v>
      </c>
    </row>
    <row r="50" ht="39.0" customHeight="1">
      <c r="A50" s="54">
        <v>36.0</v>
      </c>
      <c r="B50" s="46" t="s">
        <v>80</v>
      </c>
      <c r="C50" s="47" t="s">
        <v>34</v>
      </c>
      <c r="D50" s="53" t="s">
        <v>37</v>
      </c>
      <c r="E50" s="49">
        <f t="shared" ref="E50:E52" si="10">if(OR(C50="yes",C50="Not applicable"),1,0)</f>
        <v>0</v>
      </c>
      <c r="F50" s="50"/>
      <c r="G50" s="77"/>
    </row>
    <row r="51" ht="39.0" customHeight="1">
      <c r="A51" s="54">
        <v>37.0</v>
      </c>
      <c r="B51" s="46" t="s">
        <v>81</v>
      </c>
      <c r="C51" s="47" t="s">
        <v>34</v>
      </c>
      <c r="D51" s="62"/>
      <c r="E51" s="49">
        <f t="shared" si="10"/>
        <v>0</v>
      </c>
      <c r="F51" s="50"/>
      <c r="G51" s="77"/>
    </row>
    <row r="52" ht="39.0" customHeight="1">
      <c r="A52" s="54">
        <v>38.0</v>
      </c>
      <c r="B52" s="46" t="s">
        <v>82</v>
      </c>
      <c r="C52" s="47" t="s">
        <v>34</v>
      </c>
      <c r="D52" s="62"/>
      <c r="E52" s="49">
        <f t="shared" si="10"/>
        <v>0</v>
      </c>
      <c r="F52" s="50"/>
      <c r="G52" s="77"/>
    </row>
    <row r="53" ht="39.0" customHeight="1">
      <c r="A53" s="39"/>
      <c r="B53" s="40" t="s">
        <v>83</v>
      </c>
      <c r="C53" s="41"/>
      <c r="D53" s="42"/>
      <c r="E53" s="75">
        <f>AVERAGE(E54)</f>
        <v>0</v>
      </c>
      <c r="F53" s="75">
        <f>Weighting!E21</f>
        <v>10.86956522</v>
      </c>
      <c r="G53" s="76">
        <f>E53*F53</f>
        <v>0</v>
      </c>
    </row>
    <row r="54" ht="39.0" customHeight="1">
      <c r="A54" s="54">
        <v>39.0</v>
      </c>
      <c r="B54" s="46" t="s">
        <v>84</v>
      </c>
      <c r="C54" s="47" t="s">
        <v>34</v>
      </c>
      <c r="D54" s="53" t="s">
        <v>37</v>
      </c>
      <c r="E54" s="49">
        <f>if(OR(C54="yes",C54="Not applicable"),1,0)</f>
        <v>0</v>
      </c>
      <c r="F54" s="50"/>
      <c r="G54" s="51"/>
    </row>
    <row r="55">
      <c r="A55" s="78"/>
      <c r="B55" s="79"/>
      <c r="C55" s="80"/>
      <c r="D55" s="78"/>
      <c r="E55" s="81" t="s">
        <v>85</v>
      </c>
      <c r="F55" s="66">
        <f t="shared" ref="F55:G55" si="11">F53+F49+F46+F43+F38+F33+F22+F19+F16+F11+F5</f>
        <v>100</v>
      </c>
      <c r="G55" s="67">
        <f t="shared" si="11"/>
        <v>0</v>
      </c>
    </row>
  </sheetData>
  <mergeCells count="2">
    <mergeCell ref="B1:D1"/>
    <mergeCell ref="B2:D2"/>
  </mergeCells>
  <conditionalFormatting sqref="C25:C27 C29:C32 C36 C39:C42">
    <cfRule type="containsText" dxfId="0" priority="1" operator="containsText" text="I don't know">
      <formula>NOT(ISERROR(SEARCH(("I don't know"),(C25))))</formula>
    </cfRule>
  </conditionalFormatting>
  <conditionalFormatting sqref="G50:G52">
    <cfRule type="cellIs" dxfId="1" priority="2" stopIfTrue="1" operator="equal">
      <formula>1</formula>
    </cfRule>
  </conditionalFormatting>
  <conditionalFormatting sqref="G50:G52">
    <cfRule type="cellIs" dxfId="2" priority="3" stopIfTrue="1" operator="between">
      <formula>0.8</formula>
      <formula>0.99</formula>
    </cfRule>
  </conditionalFormatting>
  <conditionalFormatting sqref="G50:G52">
    <cfRule type="cellIs" dxfId="3" priority="4" stopIfTrue="1" operator="between">
      <formula>0.501</formula>
      <formula>0.79</formula>
    </cfRule>
  </conditionalFormatting>
  <conditionalFormatting sqref="E6:E10 E12:E15 E17:E18 E20:E21 E23:E32 E34:E37 E39:E42 E44:E45 E47:E48 E50:E52 E54">
    <cfRule type="containsText" dxfId="4" priority="5" operator="containsText" text="yes">
      <formula>NOT(ISERROR(SEARCH(("yes"),(E6))))</formula>
    </cfRule>
  </conditionalFormatting>
  <conditionalFormatting sqref="E6:E10 E12:E15 E17:E18 E20:E21 E23:E32 E34:E37 E39:E42 E44:E45 E47:E48 E50:E52 E54">
    <cfRule type="containsText" dxfId="5" priority="6" operator="containsText" text="no">
      <formula>NOT(ISERROR(SEARCH(("no"),(E6))))</formula>
    </cfRule>
  </conditionalFormatting>
  <conditionalFormatting sqref="C6:C10 C12:C15 C17:C18 C20:C21 C23:C32 C34:C37 C39:C42 C44:C45 C47:C48 C50:C52 C54">
    <cfRule type="cellIs" dxfId="6" priority="7" operator="equal">
      <formula>"Yes"</formula>
    </cfRule>
  </conditionalFormatting>
  <conditionalFormatting sqref="C6:C10 C12:C15 C17:C18 C20:C21 C23:C32 C34:C37 C39:C42 C44:C45 C47:C48 C50:C52 C54">
    <cfRule type="cellIs" dxfId="7" priority="8" operator="equal">
      <formula>"No"</formula>
    </cfRule>
  </conditionalFormatting>
  <conditionalFormatting sqref="C6:C10 E6:E10 C12:C15 E12:E15 C17:C18 E17:E18 C20:C21 E20:E21 C23:C32 E23:E32 C34:C37 E34:E37 C39:C42 E39:E42 C44:C45 E44:E45 C47:C48 E47:E48 C50:C52 E50:E52 C54 E54">
    <cfRule type="cellIs" dxfId="0" priority="9" operator="equal">
      <formula>"I don't know"</formula>
    </cfRule>
  </conditionalFormatting>
  <conditionalFormatting sqref="A2">
    <cfRule type="cellIs" dxfId="8" priority="10" operator="equal">
      <formula>"Low"</formula>
    </cfRule>
  </conditionalFormatting>
  <conditionalFormatting sqref="A2">
    <cfRule type="cellIs" dxfId="9" priority="11" operator="equal">
      <formula>"Medium"</formula>
    </cfRule>
  </conditionalFormatting>
  <conditionalFormatting sqref="A2">
    <cfRule type="cellIs" dxfId="10" priority="12" operator="equal">
      <formula>"High"</formula>
    </cfRule>
  </conditionalFormatting>
  <dataValidations>
    <dataValidation type="list" allowBlank="1" showErrorMessage="1" sqref="C25:C27 C29:C32 C36 C39:C42">
      <formula1>"Yes,No,I don't know,Not applicable"</formula1>
    </dataValidation>
    <dataValidation type="list" allowBlank="1" showErrorMessage="1" sqref="C6:C10 C12:C15 C17:C18 C20:C21 C23:C24 C28 C34:C35 C37 C44:C45 C47:C48 C50:C52 C54">
      <formula1>"Yes,No,I don't know"</formula1>
    </dataValidation>
  </dataValidations>
  <hyperlinks>
    <hyperlink r:id="rId2" ref="B5"/>
    <hyperlink r:id="rId3" ref="B11"/>
    <hyperlink r:id="rId4" ref="B16"/>
    <hyperlink r:id="rId5" ref="B19"/>
    <hyperlink r:id="rId6" ref="B22"/>
    <hyperlink r:id="rId7" ref="B33"/>
    <hyperlink r:id="rId8" ref="B38"/>
    <hyperlink r:id="rId9" ref="B43"/>
    <hyperlink r:id="rId10" ref="B46"/>
    <hyperlink r:id="rId11" ref="B49"/>
    <hyperlink r:id="rId12" ref="B53"/>
  </hyperlinks>
  <printOptions/>
  <pageMargins bottom="0.7480314960629921" footer="0.0" header="0.0" left="0.7086614173228347" right="0.7086614173228347" top="0.7480314960629921"/>
  <pageSetup fitToHeight="0" paperSize="8" orientation="landscape"/>
  <headerFooter>
    <oddHeader>&amp;CA P Falmouth PMSC Assessment Questionnaire</oddHeader>
    <oddFooter>&amp;L&amp;F_x000D_#808080  CONFIDENTIAL&amp;C&amp;P of</oddFooter>
  </headerFooter>
  <drawing r:id="rId13"/>
  <legacyDrawing r:id="rId1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pane ySplit="4.0" topLeftCell="A5" activePane="bottomLeft" state="frozen"/>
      <selection activeCell="B6" sqref="B6" pane="bottomLeft"/>
    </sheetView>
  </sheetViews>
  <sheetFormatPr customHeight="1" defaultColWidth="12.63" defaultRowHeight="15.0"/>
  <cols>
    <col customWidth="1" min="1" max="1" width="12.63"/>
    <col customWidth="1" min="2" max="2" width="97.63"/>
    <col customWidth="1" min="3" max="3" width="15.75"/>
    <col customWidth="1" min="4" max="4" width="28.25"/>
    <col customWidth="1" hidden="1" min="5" max="7" width="19.88"/>
  </cols>
  <sheetData>
    <row r="1" ht="50.25" customHeight="1">
      <c r="A1" s="25" t="s">
        <v>86</v>
      </c>
      <c r="B1" s="26" t="s">
        <v>87</v>
      </c>
      <c r="E1" s="82"/>
      <c r="F1" s="82"/>
      <c r="G1" s="82"/>
    </row>
    <row r="2" ht="34.5" customHeight="1">
      <c r="A2" s="83" t="str">
        <f>if($G$79&lt;33, "Low", if($G$79&lt;80, "Medium", "High"))</f>
        <v>Low</v>
      </c>
      <c r="B2" s="84" t="s">
        <v>24</v>
      </c>
      <c r="E2" s="85"/>
      <c r="F2" s="85"/>
      <c r="G2" s="82"/>
    </row>
    <row r="3" ht="15.0" customHeight="1">
      <c r="A3" s="86"/>
      <c r="B3" s="12"/>
      <c r="C3" s="87"/>
      <c r="D3" s="78"/>
      <c r="E3" s="85"/>
      <c r="F3" s="85"/>
      <c r="G3" s="82"/>
    </row>
    <row r="4" ht="51.0" customHeight="1">
      <c r="A4" s="34" t="s">
        <v>25</v>
      </c>
      <c r="B4" s="35" t="s">
        <v>88</v>
      </c>
      <c r="C4" s="36" t="s">
        <v>27</v>
      </c>
      <c r="D4" s="37" t="s">
        <v>28</v>
      </c>
      <c r="E4" s="88" t="s">
        <v>29</v>
      </c>
      <c r="F4" s="89" t="s">
        <v>30</v>
      </c>
      <c r="G4" s="90" t="s">
        <v>31</v>
      </c>
    </row>
    <row r="5" ht="39.0" customHeight="1">
      <c r="A5" s="91"/>
      <c r="B5" s="92" t="s">
        <v>89</v>
      </c>
      <c r="C5" s="93"/>
      <c r="D5" s="42"/>
      <c r="E5" s="88">
        <f>average(E6:E9)</f>
        <v>0</v>
      </c>
      <c r="F5" s="88">
        <f>Weighting!G8</f>
        <v>5.844155844</v>
      </c>
      <c r="G5" s="94">
        <f>E5*F5</f>
        <v>0</v>
      </c>
    </row>
    <row r="6" ht="39.0" customHeight="1">
      <c r="A6" s="95">
        <v>1.0</v>
      </c>
      <c r="B6" s="63" t="s">
        <v>64</v>
      </c>
      <c r="C6" s="60" t="s">
        <v>34</v>
      </c>
      <c r="D6" s="55" t="s">
        <v>37</v>
      </c>
      <c r="E6" s="49">
        <f t="shared" ref="E6:E9" si="1">if(OR(C6="yes",C6="Not applicable"),1,0)</f>
        <v>0</v>
      </c>
      <c r="F6" s="96"/>
      <c r="G6" s="97"/>
    </row>
    <row r="7" ht="39.0" customHeight="1">
      <c r="A7" s="95">
        <v>2.0</v>
      </c>
      <c r="B7" s="64" t="s">
        <v>65</v>
      </c>
      <c r="C7" s="60" t="s">
        <v>34</v>
      </c>
      <c r="D7" s="55" t="s">
        <v>37</v>
      </c>
      <c r="E7" s="49">
        <f t="shared" si="1"/>
        <v>0</v>
      </c>
      <c r="F7" s="96"/>
      <c r="G7" s="97"/>
    </row>
    <row r="8" ht="39.0" customHeight="1">
      <c r="A8" s="95">
        <v>3.0</v>
      </c>
      <c r="B8" s="52" t="s">
        <v>66</v>
      </c>
      <c r="C8" s="60" t="s">
        <v>34</v>
      </c>
      <c r="D8" s="62"/>
      <c r="E8" s="49">
        <f t="shared" si="1"/>
        <v>0</v>
      </c>
      <c r="F8" s="96"/>
      <c r="G8" s="97"/>
    </row>
    <row r="9" ht="39.0" customHeight="1">
      <c r="A9" s="54">
        <v>4.0</v>
      </c>
      <c r="B9" s="65" t="s">
        <v>67</v>
      </c>
      <c r="C9" s="60" t="s">
        <v>34</v>
      </c>
      <c r="D9" s="98"/>
      <c r="E9" s="49">
        <f t="shared" si="1"/>
        <v>0</v>
      </c>
      <c r="F9" s="96"/>
      <c r="G9" s="97"/>
    </row>
    <row r="10" ht="39.0" customHeight="1">
      <c r="A10" s="91"/>
      <c r="B10" s="92" t="s">
        <v>90</v>
      </c>
      <c r="C10" s="93"/>
      <c r="D10" s="42"/>
      <c r="E10" s="88">
        <f>AVERAGE(E11:E12)</f>
        <v>0</v>
      </c>
      <c r="F10" s="88">
        <f>Weighting!G3</f>
        <v>4.545454545</v>
      </c>
      <c r="G10" s="94">
        <f>E10*F10</f>
        <v>0</v>
      </c>
    </row>
    <row r="11" ht="39.0" customHeight="1">
      <c r="A11" s="99">
        <v>5.0</v>
      </c>
      <c r="B11" s="46" t="s">
        <v>47</v>
      </c>
      <c r="C11" s="60" t="s">
        <v>34</v>
      </c>
      <c r="D11" s="55" t="s">
        <v>37</v>
      </c>
      <c r="E11" s="49">
        <f t="shared" ref="E11:E12" si="2">if(OR(C11="yes",C11="Not applicable"),1,0)</f>
        <v>0</v>
      </c>
      <c r="F11" s="96"/>
      <c r="G11" s="100"/>
    </row>
    <row r="12" ht="39.0" customHeight="1">
      <c r="A12" s="99">
        <v>6.0</v>
      </c>
      <c r="B12" s="52" t="s">
        <v>48</v>
      </c>
      <c r="C12" s="60" t="s">
        <v>34</v>
      </c>
      <c r="D12" s="62"/>
      <c r="E12" s="49">
        <f t="shared" si="2"/>
        <v>0</v>
      </c>
      <c r="F12" s="96"/>
      <c r="G12" s="100"/>
    </row>
    <row r="13" ht="39.0" customHeight="1">
      <c r="A13" s="91"/>
      <c r="B13" s="92" t="s">
        <v>91</v>
      </c>
      <c r="C13" s="93"/>
      <c r="D13" s="42"/>
      <c r="E13" s="88">
        <f>average(E14:E17)</f>
        <v>0</v>
      </c>
      <c r="F13" s="88">
        <f>Weighting!G7</f>
        <v>4.545454545</v>
      </c>
      <c r="G13" s="94">
        <f>E13*F13</f>
        <v>0</v>
      </c>
    </row>
    <row r="14" ht="39.0" customHeight="1">
      <c r="A14" s="54">
        <v>7.0</v>
      </c>
      <c r="B14" s="46" t="s">
        <v>42</v>
      </c>
      <c r="C14" s="60" t="s">
        <v>34</v>
      </c>
      <c r="D14" s="55" t="s">
        <v>37</v>
      </c>
      <c r="E14" s="49">
        <f t="shared" ref="E14:E17" si="3">if(OR(C14="yes",C14="Not applicable"),1,0)</f>
        <v>0</v>
      </c>
      <c r="F14" s="96"/>
      <c r="G14" s="97"/>
    </row>
    <row r="15" ht="39.0" customHeight="1">
      <c r="A15" s="54">
        <v>8.0</v>
      </c>
      <c r="B15" s="46" t="s">
        <v>43</v>
      </c>
      <c r="C15" s="60" t="s">
        <v>34</v>
      </c>
      <c r="D15" s="55" t="s">
        <v>37</v>
      </c>
      <c r="E15" s="49">
        <f t="shared" si="3"/>
        <v>0</v>
      </c>
      <c r="F15" s="96"/>
      <c r="G15" s="97"/>
    </row>
    <row r="16" ht="39.0" customHeight="1">
      <c r="A16" s="54">
        <v>9.0</v>
      </c>
      <c r="B16" s="46" t="s">
        <v>44</v>
      </c>
      <c r="C16" s="60" t="s">
        <v>34</v>
      </c>
      <c r="D16" s="55" t="s">
        <v>37</v>
      </c>
      <c r="E16" s="49">
        <f t="shared" si="3"/>
        <v>0</v>
      </c>
      <c r="F16" s="96"/>
      <c r="G16" s="97"/>
    </row>
    <row r="17" ht="39.0" customHeight="1">
      <c r="A17" s="54">
        <v>10.0</v>
      </c>
      <c r="B17" s="46" t="s">
        <v>45</v>
      </c>
      <c r="C17" s="60" t="s">
        <v>34</v>
      </c>
      <c r="D17" s="62"/>
      <c r="E17" s="49">
        <f t="shared" si="3"/>
        <v>0</v>
      </c>
      <c r="F17" s="96"/>
      <c r="G17" s="97"/>
    </row>
    <row r="18" ht="39.0" customHeight="1">
      <c r="A18" s="91"/>
      <c r="B18" s="92" t="s">
        <v>92</v>
      </c>
      <c r="C18" s="93"/>
      <c r="D18" s="42"/>
      <c r="E18" s="88">
        <f>average(E19:E22)</f>
        <v>0</v>
      </c>
      <c r="F18" s="88">
        <f>Weighting!G6</f>
        <v>5.194805195</v>
      </c>
      <c r="G18" s="94">
        <f>E18*F18</f>
        <v>0</v>
      </c>
    </row>
    <row r="19" ht="39.0" customHeight="1">
      <c r="A19" s="54">
        <v>11.0</v>
      </c>
      <c r="B19" s="68" t="s">
        <v>69</v>
      </c>
      <c r="C19" s="60" t="s">
        <v>34</v>
      </c>
      <c r="D19" s="62"/>
      <c r="E19" s="49">
        <f t="shared" ref="E19:E22" si="4">if(OR(C19="yes",C19="Not applicable"),1,0)</f>
        <v>0</v>
      </c>
      <c r="F19" s="96"/>
      <c r="G19" s="97"/>
    </row>
    <row r="20" ht="39.0" customHeight="1">
      <c r="A20" s="54">
        <v>12.0</v>
      </c>
      <c r="B20" s="68" t="s">
        <v>70</v>
      </c>
      <c r="C20" s="60" t="s">
        <v>34</v>
      </c>
      <c r="D20" s="62"/>
      <c r="E20" s="49">
        <f t="shared" si="4"/>
        <v>0</v>
      </c>
      <c r="F20" s="96"/>
      <c r="G20" s="97"/>
    </row>
    <row r="21" ht="39.0" customHeight="1">
      <c r="A21" s="54">
        <v>13.0</v>
      </c>
      <c r="B21" s="46" t="s">
        <v>71</v>
      </c>
      <c r="C21" s="60" t="s">
        <v>34</v>
      </c>
      <c r="D21" s="62"/>
      <c r="E21" s="49">
        <f t="shared" si="4"/>
        <v>0</v>
      </c>
      <c r="F21" s="96"/>
      <c r="G21" s="97"/>
    </row>
    <row r="22" ht="39.0" customHeight="1">
      <c r="A22" s="54">
        <v>14.0</v>
      </c>
      <c r="B22" s="46" t="s">
        <v>72</v>
      </c>
      <c r="C22" s="60" t="s">
        <v>34</v>
      </c>
      <c r="D22" s="55" t="s">
        <v>37</v>
      </c>
      <c r="E22" s="49">
        <f t="shared" si="4"/>
        <v>0</v>
      </c>
      <c r="F22" s="96"/>
      <c r="G22" s="97"/>
    </row>
    <row r="23" ht="39.0" customHeight="1">
      <c r="A23" s="91"/>
      <c r="B23" s="92" t="s">
        <v>93</v>
      </c>
      <c r="C23" s="93"/>
      <c r="D23" s="42"/>
      <c r="E23" s="88">
        <f>average(E24:E25)</f>
        <v>0</v>
      </c>
      <c r="F23" s="88">
        <f>Weighting!G9</f>
        <v>5.844155844</v>
      </c>
      <c r="G23" s="94">
        <f>E23*F23</f>
        <v>0</v>
      </c>
    </row>
    <row r="24" ht="39.0" customHeight="1">
      <c r="A24" s="54">
        <v>15.0</v>
      </c>
      <c r="B24" s="46" t="s">
        <v>74</v>
      </c>
      <c r="C24" s="60" t="s">
        <v>34</v>
      </c>
      <c r="D24" s="55" t="s">
        <v>37</v>
      </c>
      <c r="E24" s="49">
        <f t="shared" ref="E24:E25" si="5">if(OR(C24="yes",C24="Not applicable"),1,0)</f>
        <v>0</v>
      </c>
      <c r="F24" s="96"/>
      <c r="G24" s="97"/>
    </row>
    <row r="25" ht="39.0" customHeight="1">
      <c r="A25" s="54">
        <v>16.0</v>
      </c>
      <c r="B25" s="73" t="s">
        <v>75</v>
      </c>
      <c r="C25" s="60" t="s">
        <v>34</v>
      </c>
      <c r="D25" s="53" t="s">
        <v>37</v>
      </c>
      <c r="E25" s="49">
        <f t="shared" si="5"/>
        <v>0</v>
      </c>
      <c r="F25" s="96"/>
      <c r="G25" s="97"/>
    </row>
    <row r="26" ht="39.0" customHeight="1">
      <c r="A26" s="91"/>
      <c r="B26" s="92" t="s">
        <v>94</v>
      </c>
      <c r="C26" s="93"/>
      <c r="D26" s="42"/>
      <c r="E26" s="88">
        <f>average(E27:E28)</f>
        <v>0</v>
      </c>
      <c r="F26" s="88">
        <f>Weighting!G10</f>
        <v>5.844155844</v>
      </c>
      <c r="G26" s="94">
        <f>E26*F26</f>
        <v>0</v>
      </c>
    </row>
    <row r="27" ht="39.0" customHeight="1">
      <c r="A27" s="54">
        <v>17.0</v>
      </c>
      <c r="B27" s="64" t="s">
        <v>77</v>
      </c>
      <c r="C27" s="60" t="s">
        <v>34</v>
      </c>
      <c r="D27" s="55" t="s">
        <v>37</v>
      </c>
      <c r="E27" s="49">
        <f t="shared" ref="E27:E28" si="6">if(OR(C27="yes",C27="Not applicable"),1,0)</f>
        <v>0</v>
      </c>
      <c r="F27" s="96"/>
      <c r="G27" s="97"/>
    </row>
    <row r="28" ht="39.0" customHeight="1">
      <c r="A28" s="54">
        <v>18.0</v>
      </c>
      <c r="B28" s="74" t="s">
        <v>78</v>
      </c>
      <c r="C28" s="60" t="s">
        <v>34</v>
      </c>
      <c r="D28" s="62"/>
      <c r="E28" s="49">
        <f t="shared" si="6"/>
        <v>0</v>
      </c>
      <c r="F28" s="101"/>
      <c r="G28" s="102"/>
    </row>
    <row r="29" ht="39.0" customHeight="1">
      <c r="A29" s="91"/>
      <c r="B29" s="92" t="s">
        <v>95</v>
      </c>
      <c r="C29" s="93"/>
      <c r="D29" s="42"/>
      <c r="E29" s="88">
        <f>average(E30:E32)</f>
        <v>0</v>
      </c>
      <c r="F29" s="88">
        <f>Weighting!G11</f>
        <v>5.844155844</v>
      </c>
      <c r="G29" s="94">
        <f>E29*F29</f>
        <v>0</v>
      </c>
    </row>
    <row r="30" ht="39.0" customHeight="1">
      <c r="A30" s="54">
        <v>19.0</v>
      </c>
      <c r="B30" s="46" t="s">
        <v>80</v>
      </c>
      <c r="C30" s="60" t="s">
        <v>34</v>
      </c>
      <c r="D30" s="55" t="s">
        <v>37</v>
      </c>
      <c r="E30" s="49">
        <f t="shared" ref="E30:E32" si="7">if(OR(C30="yes",C30="Not applicable"),1,0)</f>
        <v>0</v>
      </c>
      <c r="F30" s="96"/>
      <c r="G30" s="97"/>
    </row>
    <row r="31" ht="39.0" customHeight="1">
      <c r="A31" s="54">
        <v>20.0</v>
      </c>
      <c r="B31" s="46" t="s">
        <v>81</v>
      </c>
      <c r="C31" s="60" t="s">
        <v>34</v>
      </c>
      <c r="D31" s="62"/>
      <c r="E31" s="49">
        <f t="shared" si="7"/>
        <v>0</v>
      </c>
      <c r="F31" s="96"/>
      <c r="G31" s="97"/>
    </row>
    <row r="32" ht="39.0" customHeight="1">
      <c r="A32" s="54">
        <v>21.0</v>
      </c>
      <c r="B32" s="46" t="s">
        <v>82</v>
      </c>
      <c r="C32" s="60" t="s">
        <v>34</v>
      </c>
      <c r="D32" s="62"/>
      <c r="E32" s="49">
        <f t="shared" si="7"/>
        <v>0</v>
      </c>
      <c r="F32" s="96"/>
      <c r="G32" s="97"/>
    </row>
    <row r="33" ht="39.0" customHeight="1">
      <c r="A33" s="91"/>
      <c r="B33" s="92" t="s">
        <v>96</v>
      </c>
      <c r="C33" s="93"/>
      <c r="D33" s="42"/>
      <c r="E33" s="88">
        <f>average(E34:E37)</f>
        <v>0</v>
      </c>
      <c r="F33" s="88">
        <f>Weighting!G12</f>
        <v>5.844155844</v>
      </c>
      <c r="G33" s="94">
        <f>E33*F33</f>
        <v>0</v>
      </c>
    </row>
    <row r="34" ht="39.0" customHeight="1">
      <c r="A34" s="54">
        <v>22.0</v>
      </c>
      <c r="B34" s="46" t="s">
        <v>97</v>
      </c>
      <c r="C34" s="60" t="s">
        <v>34</v>
      </c>
      <c r="D34" s="55" t="s">
        <v>37</v>
      </c>
      <c r="E34" s="49">
        <f t="shared" ref="E34:E37" si="8">if(OR(C34="yes",C34="Not applicable"),1,0)</f>
        <v>0</v>
      </c>
      <c r="F34" s="96"/>
      <c r="G34" s="97"/>
    </row>
    <row r="35" ht="39.0" customHeight="1">
      <c r="A35" s="54">
        <v>23.0</v>
      </c>
      <c r="B35" s="46" t="s">
        <v>98</v>
      </c>
      <c r="C35" s="60" t="s">
        <v>34</v>
      </c>
      <c r="D35" s="55" t="s">
        <v>37</v>
      </c>
      <c r="E35" s="49">
        <f t="shared" si="8"/>
        <v>0</v>
      </c>
      <c r="F35" s="96"/>
      <c r="G35" s="97"/>
    </row>
    <row r="36" ht="39.0" customHeight="1">
      <c r="A36" s="54">
        <v>24.0</v>
      </c>
      <c r="B36" s="46" t="s">
        <v>99</v>
      </c>
      <c r="C36" s="60" t="s">
        <v>34</v>
      </c>
      <c r="D36" s="55" t="s">
        <v>37</v>
      </c>
      <c r="E36" s="49">
        <f t="shared" si="8"/>
        <v>0</v>
      </c>
      <c r="F36" s="96"/>
      <c r="G36" s="97"/>
    </row>
    <row r="37" ht="39.0" customHeight="1">
      <c r="A37" s="54">
        <v>25.0</v>
      </c>
      <c r="B37" s="46" t="s">
        <v>100</v>
      </c>
      <c r="C37" s="60" t="s">
        <v>34</v>
      </c>
      <c r="D37" s="55" t="s">
        <v>37</v>
      </c>
      <c r="E37" s="49">
        <f t="shared" si="8"/>
        <v>0</v>
      </c>
      <c r="F37" s="96"/>
      <c r="G37" s="97"/>
    </row>
    <row r="38" ht="39.0" customHeight="1">
      <c r="A38" s="91"/>
      <c r="B38" s="92" t="s">
        <v>101</v>
      </c>
      <c r="C38" s="93"/>
      <c r="D38" s="42"/>
      <c r="E38" s="88">
        <f>average(E39:E42)</f>
        <v>0</v>
      </c>
      <c r="F38" s="88">
        <f>Weighting!G13</f>
        <v>5.844155844</v>
      </c>
      <c r="G38" s="94">
        <f>E38*F38</f>
        <v>0</v>
      </c>
    </row>
    <row r="39" ht="39.0" customHeight="1">
      <c r="A39" s="54">
        <v>26.0</v>
      </c>
      <c r="B39" s="46" t="s">
        <v>102</v>
      </c>
      <c r="C39" s="60" t="s">
        <v>34</v>
      </c>
      <c r="D39" s="62"/>
      <c r="E39" s="49">
        <f t="shared" ref="E39:E42" si="9">if(OR(C39="yes",C39="Not applicable"),1,0)</f>
        <v>0</v>
      </c>
      <c r="F39" s="96"/>
      <c r="G39" s="97"/>
    </row>
    <row r="40" ht="39.0" customHeight="1">
      <c r="A40" s="54">
        <v>27.0</v>
      </c>
      <c r="B40" s="46" t="s">
        <v>103</v>
      </c>
      <c r="C40" s="60" t="s">
        <v>34</v>
      </c>
      <c r="D40" s="55" t="s">
        <v>37</v>
      </c>
      <c r="E40" s="49">
        <f t="shared" si="9"/>
        <v>0</v>
      </c>
      <c r="F40" s="96"/>
      <c r="G40" s="103"/>
    </row>
    <row r="41" ht="39.0" customHeight="1">
      <c r="A41" s="54">
        <v>28.0</v>
      </c>
      <c r="B41" s="46" t="s">
        <v>104</v>
      </c>
      <c r="C41" s="60" t="s">
        <v>34</v>
      </c>
      <c r="D41" s="62"/>
      <c r="E41" s="49">
        <f t="shared" si="9"/>
        <v>0</v>
      </c>
      <c r="F41" s="96"/>
      <c r="G41" s="97"/>
    </row>
    <row r="42" ht="39.0" customHeight="1">
      <c r="A42" s="54">
        <v>29.0</v>
      </c>
      <c r="B42" s="46" t="s">
        <v>105</v>
      </c>
      <c r="C42" s="60" t="s">
        <v>34</v>
      </c>
      <c r="D42" s="55" t="s">
        <v>37</v>
      </c>
      <c r="E42" s="49">
        <f t="shared" si="9"/>
        <v>0</v>
      </c>
      <c r="F42" s="96"/>
      <c r="G42" s="97"/>
    </row>
    <row r="43" ht="39.0" customHeight="1">
      <c r="A43" s="91"/>
      <c r="B43" s="92" t="s">
        <v>106</v>
      </c>
      <c r="C43" s="93"/>
      <c r="D43" s="42"/>
      <c r="E43" s="88">
        <f>average(E44:E47)</f>
        <v>0</v>
      </c>
      <c r="F43" s="88">
        <f>Weighting!G14</f>
        <v>5.844155844</v>
      </c>
      <c r="G43" s="94">
        <f>E43*F43</f>
        <v>0</v>
      </c>
    </row>
    <row r="44" ht="39.0" customHeight="1">
      <c r="A44" s="54">
        <v>30.0</v>
      </c>
      <c r="B44" s="46" t="s">
        <v>107</v>
      </c>
      <c r="C44" s="60" t="s">
        <v>34</v>
      </c>
      <c r="D44" s="62"/>
      <c r="E44" s="49">
        <f t="shared" ref="E44:E47" si="10">if(OR(C44="yes",C44="Not applicable"),1,0)</f>
        <v>0</v>
      </c>
      <c r="F44" s="96"/>
      <c r="G44" s="97"/>
    </row>
    <row r="45" ht="39.0" customHeight="1">
      <c r="A45" s="54">
        <v>31.0</v>
      </c>
      <c r="B45" s="46" t="s">
        <v>108</v>
      </c>
      <c r="C45" s="60" t="s">
        <v>34</v>
      </c>
      <c r="D45" s="62"/>
      <c r="E45" s="49">
        <f t="shared" si="10"/>
        <v>0</v>
      </c>
      <c r="F45" s="96"/>
      <c r="G45" s="97"/>
    </row>
    <row r="46" ht="39.0" customHeight="1">
      <c r="A46" s="54">
        <v>32.0</v>
      </c>
      <c r="B46" s="46" t="s">
        <v>109</v>
      </c>
      <c r="C46" s="60" t="s">
        <v>34</v>
      </c>
      <c r="D46" s="55" t="s">
        <v>37</v>
      </c>
      <c r="E46" s="49">
        <f t="shared" si="10"/>
        <v>0</v>
      </c>
      <c r="F46" s="96"/>
      <c r="G46" s="97"/>
    </row>
    <row r="47" ht="39.0" customHeight="1">
      <c r="A47" s="54">
        <v>33.0</v>
      </c>
      <c r="B47" s="46" t="s">
        <v>110</v>
      </c>
      <c r="C47" s="60" t="s">
        <v>34</v>
      </c>
      <c r="D47" s="62"/>
      <c r="E47" s="49">
        <f t="shared" si="10"/>
        <v>0</v>
      </c>
      <c r="F47" s="96"/>
      <c r="G47" s="97"/>
    </row>
    <row r="48" ht="39.0" customHeight="1">
      <c r="A48" s="91"/>
      <c r="B48" s="92" t="s">
        <v>111</v>
      </c>
      <c r="C48" s="93"/>
      <c r="D48" s="42"/>
      <c r="E48" s="88">
        <f>average(E49:E50)</f>
        <v>0</v>
      </c>
      <c r="F48" s="88">
        <f>Weighting!G15</f>
        <v>5.844155844</v>
      </c>
      <c r="G48" s="94">
        <f>E48*F48</f>
        <v>0</v>
      </c>
    </row>
    <row r="49" ht="39.0" customHeight="1">
      <c r="A49" s="54">
        <v>34.0</v>
      </c>
      <c r="B49" s="46" t="s">
        <v>112</v>
      </c>
      <c r="C49" s="60" t="s">
        <v>34</v>
      </c>
      <c r="D49" s="62"/>
      <c r="E49" s="49">
        <f t="shared" ref="E49:E50" si="11">if(OR(C49="yes",C49="Not applicable"),1,0)</f>
        <v>0</v>
      </c>
      <c r="F49" s="96"/>
      <c r="G49" s="97"/>
    </row>
    <row r="50" ht="39.0" customHeight="1">
      <c r="A50" s="54">
        <v>35.0</v>
      </c>
      <c r="B50" s="46" t="s">
        <v>113</v>
      </c>
      <c r="C50" s="60" t="s">
        <v>34</v>
      </c>
      <c r="D50" s="55" t="s">
        <v>37</v>
      </c>
      <c r="E50" s="49">
        <f t="shared" si="11"/>
        <v>0</v>
      </c>
      <c r="F50" s="96"/>
      <c r="G50" s="97"/>
    </row>
    <row r="51" ht="39.0" customHeight="1">
      <c r="A51" s="91"/>
      <c r="B51" s="92" t="s">
        <v>114</v>
      </c>
      <c r="C51" s="93"/>
      <c r="D51" s="42"/>
      <c r="E51" s="88">
        <f>average(E52:E55)</f>
        <v>0</v>
      </c>
      <c r="F51" s="88">
        <f>Weighting!G16</f>
        <v>5.844155844</v>
      </c>
      <c r="G51" s="94">
        <f>E51*F51</f>
        <v>0</v>
      </c>
    </row>
    <row r="52" ht="39.0" customHeight="1">
      <c r="A52" s="54">
        <v>36.0</v>
      </c>
      <c r="B52" s="46" t="s">
        <v>115</v>
      </c>
      <c r="C52" s="60" t="s">
        <v>34</v>
      </c>
      <c r="D52" s="62"/>
      <c r="E52" s="49">
        <f t="shared" ref="E52:E55" si="12">if(OR(C52="yes",C52="Not applicable"),1,0)</f>
        <v>0</v>
      </c>
      <c r="F52" s="96"/>
      <c r="G52" s="97"/>
    </row>
    <row r="53" ht="39.0" customHeight="1">
      <c r="A53" s="54">
        <v>37.0</v>
      </c>
      <c r="B53" s="46" t="s">
        <v>116</v>
      </c>
      <c r="C53" s="60" t="s">
        <v>34</v>
      </c>
      <c r="D53" s="55" t="s">
        <v>37</v>
      </c>
      <c r="E53" s="49">
        <f t="shared" si="12"/>
        <v>0</v>
      </c>
      <c r="F53" s="96"/>
      <c r="G53" s="97"/>
    </row>
    <row r="54" ht="39.0" customHeight="1">
      <c r="A54" s="54">
        <v>38.0</v>
      </c>
      <c r="B54" s="46" t="s">
        <v>117</v>
      </c>
      <c r="C54" s="60" t="s">
        <v>34</v>
      </c>
      <c r="D54" s="62"/>
      <c r="E54" s="49">
        <f t="shared" si="12"/>
        <v>0</v>
      </c>
      <c r="F54" s="96"/>
      <c r="G54" s="97"/>
    </row>
    <row r="55" ht="39.0" customHeight="1">
      <c r="A55" s="54">
        <v>39.0</v>
      </c>
      <c r="B55" s="46" t="s">
        <v>118</v>
      </c>
      <c r="C55" s="60" t="s">
        <v>34</v>
      </c>
      <c r="D55" s="62"/>
      <c r="E55" s="49">
        <f t="shared" si="12"/>
        <v>0</v>
      </c>
      <c r="F55" s="96"/>
      <c r="G55" s="97"/>
    </row>
    <row r="56" ht="39.0" customHeight="1">
      <c r="A56" s="91"/>
      <c r="B56" s="92" t="s">
        <v>119</v>
      </c>
      <c r="C56" s="93"/>
      <c r="D56" s="42"/>
      <c r="E56" s="88">
        <f>average(E57:E58)</f>
        <v>0</v>
      </c>
      <c r="F56" s="88">
        <f>Weighting!G18</f>
        <v>5.194805195</v>
      </c>
      <c r="G56" s="94">
        <f>E56*F56</f>
        <v>0</v>
      </c>
    </row>
    <row r="57" ht="39.0" customHeight="1">
      <c r="A57" s="54">
        <v>40.0</v>
      </c>
      <c r="B57" s="46" t="s">
        <v>120</v>
      </c>
      <c r="C57" s="60" t="s">
        <v>34</v>
      </c>
      <c r="D57" s="55" t="s">
        <v>37</v>
      </c>
      <c r="E57" s="49">
        <f t="shared" ref="E57:E58" si="13">if(OR(C57="yes",C57="Not applicable"),1,0)</f>
        <v>0</v>
      </c>
      <c r="F57" s="96"/>
      <c r="G57" s="97"/>
    </row>
    <row r="58" ht="39.0" customHeight="1">
      <c r="A58" s="54">
        <v>41.0</v>
      </c>
      <c r="B58" s="104" t="s">
        <v>121</v>
      </c>
      <c r="C58" s="60" t="s">
        <v>34</v>
      </c>
      <c r="D58" s="55" t="s">
        <v>37</v>
      </c>
      <c r="E58" s="49">
        <f t="shared" si="13"/>
        <v>0</v>
      </c>
      <c r="F58" s="96"/>
      <c r="G58" s="97"/>
    </row>
    <row r="59" ht="39.0" customHeight="1">
      <c r="A59" s="91"/>
      <c r="B59" s="92" t="s">
        <v>122</v>
      </c>
      <c r="C59" s="93"/>
      <c r="D59" s="42"/>
      <c r="E59" s="88">
        <f>AVERAGE(E60:E63)</f>
        <v>0</v>
      </c>
      <c r="F59" s="88">
        <f>Weighting!G19</f>
        <v>5.194805195</v>
      </c>
      <c r="G59" s="94">
        <f>E59*F59</f>
        <v>0</v>
      </c>
    </row>
    <row r="60" ht="39.0" customHeight="1">
      <c r="A60" s="54">
        <v>42.0</v>
      </c>
      <c r="B60" s="46" t="s">
        <v>123</v>
      </c>
      <c r="C60" s="60" t="s">
        <v>34</v>
      </c>
      <c r="D60" s="62"/>
      <c r="E60" s="49">
        <f t="shared" ref="E60:E63" si="14">if(OR(C60="yes",C60="Not applicable"),1,0)</f>
        <v>0</v>
      </c>
      <c r="F60" s="96"/>
      <c r="G60" s="97"/>
    </row>
    <row r="61" ht="39.0" customHeight="1">
      <c r="A61" s="54">
        <v>43.0</v>
      </c>
      <c r="B61" s="46" t="s">
        <v>124</v>
      </c>
      <c r="C61" s="60" t="s">
        <v>34</v>
      </c>
      <c r="D61" s="62"/>
      <c r="E61" s="49">
        <f t="shared" si="14"/>
        <v>0</v>
      </c>
      <c r="F61" s="96"/>
      <c r="G61" s="97"/>
    </row>
    <row r="62" ht="39.0" customHeight="1">
      <c r="A62" s="54">
        <v>44.0</v>
      </c>
      <c r="B62" s="46" t="s">
        <v>125</v>
      </c>
      <c r="C62" s="60" t="s">
        <v>34</v>
      </c>
      <c r="D62" s="62"/>
      <c r="E62" s="49">
        <f t="shared" si="14"/>
        <v>0</v>
      </c>
      <c r="F62" s="96"/>
      <c r="G62" s="97"/>
    </row>
    <row r="63" ht="39.0" customHeight="1">
      <c r="A63" s="54">
        <v>45.0</v>
      </c>
      <c r="B63" s="46" t="s">
        <v>126</v>
      </c>
      <c r="C63" s="60" t="s">
        <v>34</v>
      </c>
      <c r="D63" s="55" t="s">
        <v>37</v>
      </c>
      <c r="E63" s="49">
        <f t="shared" si="14"/>
        <v>0</v>
      </c>
      <c r="F63" s="96"/>
      <c r="G63" s="97"/>
    </row>
    <row r="64" ht="39.0" customHeight="1">
      <c r="A64" s="91"/>
      <c r="B64" s="92" t="s">
        <v>127</v>
      </c>
      <c r="C64" s="93"/>
      <c r="D64" s="42"/>
      <c r="E64" s="88">
        <f>average(E65:E67)</f>
        <v>0</v>
      </c>
      <c r="F64" s="88">
        <f>Weighting!G17</f>
        <v>5.194805195</v>
      </c>
      <c r="G64" s="94">
        <f>E64*F64</f>
        <v>0</v>
      </c>
    </row>
    <row r="65" ht="39.0" customHeight="1">
      <c r="A65" s="54">
        <v>46.0</v>
      </c>
      <c r="B65" s="46" t="s">
        <v>128</v>
      </c>
      <c r="C65" s="60" t="s">
        <v>34</v>
      </c>
      <c r="D65" s="55" t="s">
        <v>37</v>
      </c>
      <c r="E65" s="49">
        <f t="shared" ref="E65:E67" si="15">if(OR(C65="yes",C65="Not applicable"),1,0)</f>
        <v>0</v>
      </c>
      <c r="F65" s="96"/>
      <c r="G65" s="97"/>
    </row>
    <row r="66" ht="39.0" customHeight="1">
      <c r="A66" s="54">
        <v>47.0</v>
      </c>
      <c r="B66" s="46" t="s">
        <v>129</v>
      </c>
      <c r="C66" s="60" t="s">
        <v>34</v>
      </c>
      <c r="D66" s="55" t="s">
        <v>130</v>
      </c>
      <c r="E66" s="49">
        <f t="shared" si="15"/>
        <v>0</v>
      </c>
      <c r="F66" s="96"/>
      <c r="G66" s="97"/>
    </row>
    <row r="67" ht="39.0" customHeight="1">
      <c r="A67" s="54">
        <v>48.0</v>
      </c>
      <c r="B67" s="46" t="s">
        <v>131</v>
      </c>
      <c r="C67" s="60" t="s">
        <v>34</v>
      </c>
      <c r="D67" s="55" t="s">
        <v>37</v>
      </c>
      <c r="E67" s="49">
        <f t="shared" si="15"/>
        <v>0</v>
      </c>
      <c r="F67" s="96"/>
      <c r="G67" s="97"/>
    </row>
    <row r="68" ht="39.0" customHeight="1">
      <c r="A68" s="91"/>
      <c r="B68" s="92" t="s">
        <v>132</v>
      </c>
      <c r="C68" s="93"/>
      <c r="D68" s="42"/>
      <c r="E68" s="88">
        <f>average(E69:E72)</f>
        <v>0</v>
      </c>
      <c r="F68" s="88">
        <f>Weighting!G20</f>
        <v>5.194805195</v>
      </c>
      <c r="G68" s="94">
        <f>E68*F68</f>
        <v>0</v>
      </c>
    </row>
    <row r="69" ht="39.0" customHeight="1">
      <c r="A69" s="54">
        <v>49.0</v>
      </c>
      <c r="B69" s="46" t="s">
        <v>133</v>
      </c>
      <c r="C69" s="60" t="s">
        <v>34</v>
      </c>
      <c r="D69" s="62"/>
      <c r="E69" s="49">
        <f t="shared" ref="E69:E72" si="16">if(OR(C69="yes",C69="Not applicable"),1,0)</f>
        <v>0</v>
      </c>
      <c r="F69" s="96"/>
      <c r="G69" s="97"/>
    </row>
    <row r="70" ht="39.0" customHeight="1">
      <c r="A70" s="54">
        <v>50.0</v>
      </c>
      <c r="B70" s="46" t="s">
        <v>134</v>
      </c>
      <c r="C70" s="60" t="s">
        <v>34</v>
      </c>
      <c r="D70" s="55" t="s">
        <v>37</v>
      </c>
      <c r="E70" s="49">
        <f t="shared" si="16"/>
        <v>0</v>
      </c>
      <c r="F70" s="96"/>
      <c r="G70" s="97"/>
    </row>
    <row r="71" ht="39.0" customHeight="1">
      <c r="A71" s="54">
        <v>51.0</v>
      </c>
      <c r="B71" s="46" t="s">
        <v>135</v>
      </c>
      <c r="C71" s="60" t="s">
        <v>34</v>
      </c>
      <c r="D71" s="62"/>
      <c r="E71" s="49">
        <f t="shared" si="16"/>
        <v>0</v>
      </c>
      <c r="F71" s="96"/>
      <c r="G71" s="97"/>
    </row>
    <row r="72" ht="39.0" customHeight="1">
      <c r="A72" s="105">
        <v>52.0</v>
      </c>
      <c r="B72" s="46" t="s">
        <v>136</v>
      </c>
      <c r="C72" s="60" t="s">
        <v>34</v>
      </c>
      <c r="D72" s="62"/>
      <c r="E72" s="49">
        <f t="shared" si="16"/>
        <v>0</v>
      </c>
      <c r="F72" s="96"/>
      <c r="G72" s="97"/>
    </row>
    <row r="73" ht="39.0" customHeight="1">
      <c r="A73" s="91"/>
      <c r="B73" s="92" t="s">
        <v>137</v>
      </c>
      <c r="C73" s="93"/>
      <c r="D73" s="42"/>
      <c r="E73" s="88">
        <f>AVERAGE(E74:E80)</f>
        <v>0.2</v>
      </c>
      <c r="F73" s="88">
        <f>Weighting!G22</f>
        <v>5.844155844</v>
      </c>
      <c r="G73" s="94">
        <f>E73*F73</f>
        <v>1.168831169</v>
      </c>
    </row>
    <row r="74" ht="39.0" customHeight="1">
      <c r="A74" s="105">
        <v>53.0</v>
      </c>
      <c r="B74" s="46" t="s">
        <v>138</v>
      </c>
      <c r="C74" s="106" t="s">
        <v>139</v>
      </c>
      <c r="D74" s="55" t="s">
        <v>37</v>
      </c>
      <c r="E74" s="49">
        <f t="shared" ref="E74:E76" si="17">if(OR(C74="yes",C74="Not applicable"),1,0)</f>
        <v>1</v>
      </c>
      <c r="F74" s="96"/>
      <c r="G74" s="97"/>
    </row>
    <row r="75" ht="39.0" customHeight="1">
      <c r="A75" s="105">
        <v>54.0</v>
      </c>
      <c r="B75" s="73" t="s">
        <v>140</v>
      </c>
      <c r="C75" s="60" t="s">
        <v>34</v>
      </c>
      <c r="D75" s="55" t="s">
        <v>37</v>
      </c>
      <c r="E75" s="49">
        <f t="shared" si="17"/>
        <v>0</v>
      </c>
      <c r="F75" s="96"/>
      <c r="G75" s="97"/>
    </row>
    <row r="76" ht="39.0" customHeight="1">
      <c r="A76" s="105">
        <v>55.0</v>
      </c>
      <c r="B76" s="73" t="s">
        <v>141</v>
      </c>
      <c r="C76" s="60" t="s">
        <v>34</v>
      </c>
      <c r="D76" s="55" t="s">
        <v>37</v>
      </c>
      <c r="E76" s="49">
        <f t="shared" si="17"/>
        <v>0</v>
      </c>
      <c r="F76" s="96"/>
      <c r="G76" s="97"/>
    </row>
    <row r="77" ht="39.0" customHeight="1">
      <c r="A77" s="91"/>
      <c r="B77" s="92" t="s">
        <v>142</v>
      </c>
      <c r="C77" s="93"/>
      <c r="D77" s="42"/>
      <c r="E77" s="88">
        <f>AVERAGE(E78)</f>
        <v>0</v>
      </c>
      <c r="F77" s="88">
        <f>Weighting!G21</f>
        <v>6.493506494</v>
      </c>
      <c r="G77" s="94">
        <f>E77*F77</f>
        <v>0</v>
      </c>
    </row>
    <row r="78" ht="39.0" customHeight="1">
      <c r="A78" s="105">
        <v>56.0</v>
      </c>
      <c r="B78" s="46" t="s">
        <v>84</v>
      </c>
      <c r="C78" s="60" t="s">
        <v>34</v>
      </c>
      <c r="D78" s="55" t="s">
        <v>37</v>
      </c>
      <c r="E78" s="49">
        <f>if(OR(C78="yes",C78="Not applicable"),1,0)</f>
        <v>0</v>
      </c>
      <c r="F78" s="96"/>
      <c r="G78" s="97"/>
    </row>
    <row r="79">
      <c r="A79" s="86"/>
      <c r="B79" s="107"/>
      <c r="C79" s="107"/>
      <c r="D79" s="78"/>
      <c r="E79" s="108" t="s">
        <v>85</v>
      </c>
      <c r="F79" s="109">
        <f t="shared" ref="F79:G79" si="18">F73+F77+F68+F64+F56+F59+F51+F48+F43+F38+F33+F29+F26+F23+F18+F13+F10+F5</f>
        <v>100</v>
      </c>
      <c r="G79" s="110">
        <f t="shared" si="18"/>
        <v>1.168831169</v>
      </c>
    </row>
    <row r="80">
      <c r="A80" s="86"/>
      <c r="B80" s="107"/>
      <c r="C80" s="107"/>
      <c r="D80" s="78"/>
      <c r="E80" s="85"/>
      <c r="F80" s="85"/>
      <c r="G80" s="111"/>
    </row>
  </sheetData>
  <mergeCells count="2">
    <mergeCell ref="B1:D1"/>
    <mergeCell ref="B2:D2"/>
  </mergeCells>
  <conditionalFormatting sqref="C8 C19:C22 C49 C74:C76">
    <cfRule type="containsText" dxfId="0" priority="1" operator="containsText" text="I don't know">
      <formula>NOT(ISERROR(SEARCH(("I don't know"),(C8))))</formula>
    </cfRule>
  </conditionalFormatting>
  <conditionalFormatting sqref="A2">
    <cfRule type="cellIs" dxfId="7" priority="2" operator="equal">
      <formula>"Low"</formula>
    </cfRule>
  </conditionalFormatting>
  <conditionalFormatting sqref="A2">
    <cfRule type="cellIs" dxfId="0" priority="3" operator="equal">
      <formula>"Medium"</formula>
    </cfRule>
  </conditionalFormatting>
  <conditionalFormatting sqref="A2">
    <cfRule type="cellIs" dxfId="6" priority="4" operator="equal">
      <formula>"High"</formula>
    </cfRule>
  </conditionalFormatting>
  <conditionalFormatting sqref="G6:G9 G14:G17 G19:G22 G24:G25 G27:G28 G30:G32 G34:G37 G39:G42 G44:G47 G49:G50 G52:G55 G57:G58 G60:G63 G65:G67 G69:G72 G74:G76 G78">
    <cfRule type="cellIs" dxfId="1" priority="5" stopIfTrue="1" operator="equal">
      <formula>1</formula>
    </cfRule>
  </conditionalFormatting>
  <conditionalFormatting sqref="G6:G9 G14:G17 G19:G22 G24:G25 G27:G28 G30:G32 G34:G37 G39:G42 G44:G47 G49:G50 G52:G55 G57:G58 G60:G63 G65:G67 G69:G72 G74:G76 G78">
    <cfRule type="cellIs" dxfId="2" priority="6" stopIfTrue="1" operator="between">
      <formula>0.8</formula>
      <formula>0.99</formula>
    </cfRule>
  </conditionalFormatting>
  <conditionalFormatting sqref="G6:G9 G14:G17 G19:G22 G24:G25 G27:G28 G30:G32 G34:G37 G39:G42 G44:G47 G49:G50 G52:G55 G57:G58 G60:G63 G65:G67 G69:G72 G74:G76 G78">
    <cfRule type="cellIs" dxfId="3" priority="7" stopIfTrue="1" operator="between">
      <formula>0.501</formula>
      <formula>0.79</formula>
    </cfRule>
  </conditionalFormatting>
  <conditionalFormatting sqref="E6:E9 E11:E12 E14:E17 E19:E22 E24:E25 E27:E28 E30:E32 E34:E37 E39:E42 E44:E47 E49:E50 E52:E55 E57:E58 E60:E63 E65:E67 E69:E72 E74:E76 E78">
    <cfRule type="containsText" dxfId="4" priority="8" operator="containsText" text="yes">
      <formula>NOT(ISERROR(SEARCH(("yes"),(E6))))</formula>
    </cfRule>
  </conditionalFormatting>
  <conditionalFormatting sqref="E6:E9 E11:E12 E14:E17 E19:E22 E24:E25 E27:E28 E30:E32 E34:E37 E39:E42 E44:E47 E49:E50 E52:E55 E57:E58 E60:E63 E65:E67 E69:E72 E74:E76 E78">
    <cfRule type="containsText" dxfId="5" priority="9" operator="containsText" text="no">
      <formula>NOT(ISERROR(SEARCH(("no"),(E6))))</formula>
    </cfRule>
  </conditionalFormatting>
  <conditionalFormatting sqref="E6:E9 E11:E12 E14:E17 E19:E22 E24:E25 E27:E28 E30:E32 E34:E37 E39:E42 E44:E47 E49:E50 E52:E55 E57:E58 E60:E63 E65:E67 E69:E72 E74:E76 E78">
    <cfRule type="containsText" dxfId="5" priority="10" operator="containsText" text="I don't know">
      <formula>NOT(ISERROR(SEARCH(("I don't know"),(E6))))</formula>
    </cfRule>
  </conditionalFormatting>
  <conditionalFormatting sqref="C6:C9 C11:C12 C14:C17 C19:C22 C24:C25 C27:C28 C30:C32 C34:C37 C39:C42 C44:C47 C49:C50 C52:C55 C57:C58 C60:C63 C65:C67 C69:C72 C74:C76 C78">
    <cfRule type="cellIs" dxfId="6" priority="11" operator="equal">
      <formula>"Yes"</formula>
    </cfRule>
  </conditionalFormatting>
  <conditionalFormatting sqref="C6:C9 C11:C12 C14:C17 C19:C22 C24:C25 C27:C28 C30:C32 C34:C37 C39:C42 C44:C47 C49:C50 C52:C55 C57:C58 C60:C63 C65:C67 C69:C72 C74:C76 C78">
    <cfRule type="cellIs" dxfId="7" priority="12" operator="equal">
      <formula>"No"</formula>
    </cfRule>
  </conditionalFormatting>
  <conditionalFormatting sqref="C6:C9 E6:E9 C11:C12 E11:E12 C14:C17 E14:E17 C19:C22 E19:E22 C24:C25 E24:E25 C27:C28 E27:E28 C30:C32 E30:E32 C34:C37 E34:E37 C39:C42 E39:E42 C44:C47 E44:E47 C49:C50 E49:E50 C52:C55 E52:E55 C57:C58 E57:E58 C60:C63 E60:E63 C65:C67 E65:E67 C69:C72 E69:E72 C74:C76 E74:E76 C78 E78">
    <cfRule type="cellIs" dxfId="0" priority="13" operator="equal">
      <formula>"I don't know"</formula>
    </cfRule>
  </conditionalFormatting>
  <dataValidations>
    <dataValidation type="list" allowBlank="1" showErrorMessage="1" sqref="C8 C19:C22 C49 C74:C76">
      <formula1>"Yes,No,I don't know,Not applicable"</formula1>
    </dataValidation>
    <dataValidation type="list" allowBlank="1" showErrorMessage="1" sqref="C6:C7 C9 C11:C12 C14:C17 C24:C25 C27:C28 C30:C32 C34:C37 C39:C42 C44:C47 C50 C52:C55 C57:C58 C60:C63 C65:C67 C69:C72 C78">
      <formula1>"Yes,No,I don't know"</formula1>
    </dataValidation>
  </dataValidations>
  <hyperlinks>
    <hyperlink r:id="rId2" ref="B5"/>
    <hyperlink r:id="rId3" ref="B10"/>
    <hyperlink r:id="rId4" ref="B13"/>
    <hyperlink r:id="rId5" ref="B18"/>
    <hyperlink r:id="rId6" ref="B23"/>
    <hyperlink r:id="rId7" ref="B26"/>
    <hyperlink r:id="rId8" ref="B29"/>
    <hyperlink r:id="rId9" ref="B33"/>
    <hyperlink r:id="rId10" ref="B38"/>
    <hyperlink r:id="rId11" ref="B43"/>
    <hyperlink r:id="rId12" ref="B48"/>
    <hyperlink r:id="rId13" ref="B51"/>
    <hyperlink r:id="rId14" ref="B56"/>
    <hyperlink r:id="rId15" ref="B59"/>
    <hyperlink r:id="rId16" ref="B64"/>
    <hyperlink r:id="rId17" ref="B68"/>
    <hyperlink r:id="rId18" ref="B73"/>
    <hyperlink r:id="rId19" ref="B77"/>
  </hyperlinks>
  <printOptions/>
  <pageMargins bottom="0.7480314960629921" footer="0.0" header="0.0" left="0.7086614173228347" right="0.7086614173228347" top="0.7480314960629921"/>
  <pageSetup fitToHeight="0" paperSize="8" orientation="landscape"/>
  <headerFooter>
    <oddHeader>&amp;CA P Falmouth PMSC Assessment Questionnaire</oddHeader>
    <oddFooter>&amp;L&amp;F_x000D_#808080  CONFIDENTIAL&amp;C&amp;P of</oddFooter>
  </headerFooter>
  <drawing r:id="rId20"/>
  <legacyDrawing r:id="rId2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fitToPage="1"/>
  </sheetPr>
  <sheetViews>
    <sheetView showGridLines="0" workbookViewId="0">
      <pane ySplit="4.0" topLeftCell="A5" activePane="bottomLeft" state="frozen"/>
      <selection activeCell="B6" sqref="B6" pane="bottomLeft"/>
    </sheetView>
  </sheetViews>
  <sheetFormatPr customHeight="1" defaultColWidth="12.63" defaultRowHeight="15.0"/>
  <cols>
    <col customWidth="1" min="1" max="1" width="12.5"/>
    <col customWidth="1" min="2" max="2" width="97.75"/>
    <col customWidth="1" min="3" max="3" width="15.75"/>
    <col customWidth="1" min="4" max="4" width="27.75"/>
    <col customWidth="1" hidden="1" min="5" max="7" width="19.75"/>
  </cols>
  <sheetData>
    <row r="1" ht="51.0" customHeight="1">
      <c r="A1" s="25" t="s">
        <v>143</v>
      </c>
      <c r="B1" s="26" t="s">
        <v>144</v>
      </c>
      <c r="E1" s="27"/>
      <c r="F1" s="27"/>
      <c r="G1" s="27"/>
    </row>
    <row r="2" ht="32.25" customHeight="1">
      <c r="A2" s="83" t="str">
        <f>if($G$24&lt;33, "Low", if($G$24&lt;80, "Medium", "High"))</f>
        <v>Low</v>
      </c>
      <c r="B2" s="112" t="s">
        <v>24</v>
      </c>
      <c r="E2" s="27"/>
      <c r="F2" s="27"/>
      <c r="G2" s="27"/>
    </row>
    <row r="3" ht="17.25" customHeight="1">
      <c r="A3" s="113"/>
      <c r="B3" s="114"/>
      <c r="C3" s="115"/>
      <c r="D3" s="18"/>
      <c r="E3" s="18"/>
      <c r="F3" s="116"/>
      <c r="G3" s="116"/>
    </row>
    <row r="4" ht="50.25" customHeight="1">
      <c r="A4" s="34" t="s">
        <v>25</v>
      </c>
      <c r="B4" s="35" t="s">
        <v>145</v>
      </c>
      <c r="C4" s="36" t="s">
        <v>27</v>
      </c>
      <c r="D4" s="37" t="s">
        <v>28</v>
      </c>
      <c r="E4" s="38" t="s">
        <v>29</v>
      </c>
      <c r="F4" s="90" t="s">
        <v>30</v>
      </c>
      <c r="G4" s="90" t="s">
        <v>31</v>
      </c>
    </row>
    <row r="5" ht="35.25" customHeight="1">
      <c r="A5" s="91"/>
      <c r="B5" s="92" t="s">
        <v>146</v>
      </c>
      <c r="C5" s="93"/>
      <c r="D5" s="41"/>
      <c r="E5" s="43">
        <f>average(E6:E7)</f>
        <v>0</v>
      </c>
      <c r="F5" s="43">
        <f>Weighting!I15</f>
        <v>20</v>
      </c>
      <c r="G5" s="44">
        <f>E5*F5</f>
        <v>0</v>
      </c>
    </row>
    <row r="6" ht="35.25" customHeight="1">
      <c r="A6" s="54">
        <v>1.0</v>
      </c>
      <c r="B6" s="46" t="s">
        <v>112</v>
      </c>
      <c r="C6" s="60" t="s">
        <v>34</v>
      </c>
      <c r="D6" s="55"/>
      <c r="E6" s="49">
        <f t="shared" ref="E6:E7" si="1">if(OR(C6="yes",C6="Not applicable"),1,0)</f>
        <v>0</v>
      </c>
      <c r="F6" s="117"/>
      <c r="G6" s="77"/>
    </row>
    <row r="7" ht="35.25" customHeight="1">
      <c r="A7" s="54">
        <v>2.0</v>
      </c>
      <c r="B7" s="46" t="s">
        <v>113</v>
      </c>
      <c r="C7" s="60" t="s">
        <v>34</v>
      </c>
      <c r="D7" s="55" t="s">
        <v>37</v>
      </c>
      <c r="E7" s="49">
        <f t="shared" si="1"/>
        <v>0</v>
      </c>
      <c r="F7" s="117"/>
      <c r="G7" s="77"/>
    </row>
    <row r="8" ht="35.25" customHeight="1">
      <c r="A8" s="91"/>
      <c r="B8" s="92" t="s">
        <v>147</v>
      </c>
      <c r="C8" s="93"/>
      <c r="D8" s="41"/>
      <c r="E8" s="75">
        <f>average(E9:E12)</f>
        <v>0</v>
      </c>
      <c r="F8" s="43">
        <f>Weighting!I16</f>
        <v>20</v>
      </c>
      <c r="G8" s="44">
        <f>E8*F8</f>
        <v>0</v>
      </c>
    </row>
    <row r="9" ht="35.25" customHeight="1">
      <c r="A9" s="54">
        <v>3.0</v>
      </c>
      <c r="B9" s="46" t="s">
        <v>115</v>
      </c>
      <c r="C9" s="60" t="s">
        <v>34</v>
      </c>
      <c r="D9" s="55"/>
      <c r="E9" s="49">
        <f>if(OR(C9="yes",C9="Not applicable"),1,0)</f>
        <v>0</v>
      </c>
      <c r="F9" s="117"/>
      <c r="G9" s="77"/>
    </row>
    <row r="10" ht="35.25" customHeight="1">
      <c r="A10" s="54">
        <v>4.0</v>
      </c>
      <c r="B10" s="46" t="s">
        <v>116</v>
      </c>
      <c r="C10" s="60" t="s">
        <v>34</v>
      </c>
      <c r="D10" s="55" t="s">
        <v>37</v>
      </c>
      <c r="E10" s="118">
        <f t="shared" ref="E10:E12" si="2">if(C10 ="yes",1,0)</f>
        <v>0</v>
      </c>
      <c r="F10" s="117"/>
      <c r="G10" s="77"/>
    </row>
    <row r="11" ht="35.25" customHeight="1">
      <c r="A11" s="54">
        <v>5.0</v>
      </c>
      <c r="B11" s="46" t="s">
        <v>117</v>
      </c>
      <c r="C11" s="60" t="s">
        <v>34</v>
      </c>
      <c r="D11" s="55"/>
      <c r="E11" s="118">
        <f t="shared" si="2"/>
        <v>0</v>
      </c>
      <c r="F11" s="117"/>
      <c r="G11" s="77"/>
    </row>
    <row r="12" ht="35.25" customHeight="1">
      <c r="A12" s="54">
        <v>6.0</v>
      </c>
      <c r="B12" s="46" t="s">
        <v>118</v>
      </c>
      <c r="C12" s="60" t="s">
        <v>34</v>
      </c>
      <c r="D12" s="55"/>
      <c r="E12" s="118">
        <f t="shared" si="2"/>
        <v>0</v>
      </c>
      <c r="F12" s="117"/>
      <c r="G12" s="117"/>
    </row>
    <row r="13" ht="35.25" customHeight="1">
      <c r="A13" s="91"/>
      <c r="B13" s="92" t="s">
        <v>148</v>
      </c>
      <c r="C13" s="93"/>
      <c r="D13" s="41"/>
      <c r="E13" s="119">
        <f>average(E14:E17)</f>
        <v>0</v>
      </c>
      <c r="F13" s="43">
        <f>Weighting!I20</f>
        <v>17.77777778</v>
      </c>
      <c r="G13" s="44">
        <f>E13*F13</f>
        <v>0</v>
      </c>
    </row>
    <row r="14" ht="35.25" customHeight="1">
      <c r="A14" s="120">
        <v>7.0</v>
      </c>
      <c r="B14" s="46" t="s">
        <v>133</v>
      </c>
      <c r="C14" s="60" t="s">
        <v>34</v>
      </c>
      <c r="D14" s="55"/>
      <c r="E14" s="49">
        <f>if(OR(C14="yes",C14="Not applicable"),1,0)</f>
        <v>0</v>
      </c>
      <c r="F14" s="117"/>
      <c r="G14" s="117"/>
    </row>
    <row r="15" ht="35.25" customHeight="1">
      <c r="A15" s="120">
        <v>8.0</v>
      </c>
      <c r="B15" s="46" t="s">
        <v>134</v>
      </c>
      <c r="C15" s="60" t="s">
        <v>34</v>
      </c>
      <c r="D15" s="55" t="s">
        <v>37</v>
      </c>
      <c r="E15" s="118">
        <f t="shared" ref="E15:E16" si="3">if(C15 ="yes",1,0)</f>
        <v>0</v>
      </c>
      <c r="F15" s="117"/>
      <c r="G15" s="117"/>
    </row>
    <row r="16" ht="35.25" customHeight="1">
      <c r="A16" s="120">
        <v>9.0</v>
      </c>
      <c r="B16" s="46" t="s">
        <v>135</v>
      </c>
      <c r="C16" s="60" t="s">
        <v>34</v>
      </c>
      <c r="D16" s="55"/>
      <c r="E16" s="118">
        <f t="shared" si="3"/>
        <v>0</v>
      </c>
      <c r="F16" s="117"/>
      <c r="G16" s="117"/>
    </row>
    <row r="17" ht="35.25" customHeight="1">
      <c r="A17" s="120">
        <v>10.0</v>
      </c>
      <c r="B17" s="46" t="s">
        <v>136</v>
      </c>
      <c r="C17" s="60" t="s">
        <v>34</v>
      </c>
      <c r="D17" s="55"/>
      <c r="E17" s="49">
        <f>if(OR(C17="yes",C17="Not applicable"),1,0)</f>
        <v>0</v>
      </c>
      <c r="F17" s="117"/>
      <c r="G17" s="117"/>
    </row>
    <row r="18" ht="35.25" customHeight="1">
      <c r="A18" s="91"/>
      <c r="B18" s="92" t="s">
        <v>149</v>
      </c>
      <c r="C18" s="93"/>
      <c r="D18" s="41"/>
      <c r="E18" s="43">
        <f>average(E19:E21)</f>
        <v>0</v>
      </c>
      <c r="F18" s="43">
        <f>Weighting!I22</f>
        <v>20</v>
      </c>
      <c r="G18" s="44">
        <f>G22+G13+G8+G5</f>
        <v>0</v>
      </c>
    </row>
    <row r="19" ht="35.25" customHeight="1">
      <c r="A19" s="120">
        <v>11.0</v>
      </c>
      <c r="B19" s="46" t="s">
        <v>138</v>
      </c>
      <c r="C19" s="60" t="s">
        <v>34</v>
      </c>
      <c r="D19" s="55" t="s">
        <v>37</v>
      </c>
      <c r="E19" s="49">
        <f t="shared" ref="E19:E21" si="4">if(OR(C19="yes",C19="Not applicable"),1,0)</f>
        <v>0</v>
      </c>
      <c r="F19" s="96"/>
      <c r="G19" s="97"/>
    </row>
    <row r="20" ht="35.25" customHeight="1">
      <c r="A20" s="120">
        <v>12.0</v>
      </c>
      <c r="B20" s="73" t="s">
        <v>140</v>
      </c>
      <c r="C20" s="60" t="s">
        <v>34</v>
      </c>
      <c r="D20" s="55" t="s">
        <v>37</v>
      </c>
      <c r="E20" s="49">
        <f t="shared" si="4"/>
        <v>0</v>
      </c>
      <c r="F20" s="96"/>
      <c r="G20" s="97"/>
    </row>
    <row r="21" ht="35.25" customHeight="1">
      <c r="A21" s="120">
        <v>13.0</v>
      </c>
      <c r="B21" s="73" t="s">
        <v>141</v>
      </c>
      <c r="C21" s="60" t="s">
        <v>34</v>
      </c>
      <c r="D21" s="55" t="s">
        <v>37</v>
      </c>
      <c r="E21" s="49">
        <f t="shared" si="4"/>
        <v>0</v>
      </c>
      <c r="F21" s="96"/>
      <c r="G21" s="97"/>
    </row>
    <row r="22" ht="35.25" customHeight="1">
      <c r="A22" s="91"/>
      <c r="B22" s="92" t="s">
        <v>150</v>
      </c>
      <c r="C22" s="93"/>
      <c r="D22" s="41"/>
      <c r="E22" s="119">
        <f>average(E23)</f>
        <v>0</v>
      </c>
      <c r="F22" s="43">
        <f>Weighting!I21</f>
        <v>22.22222222</v>
      </c>
      <c r="G22" s="44">
        <f>E22*F22</f>
        <v>0</v>
      </c>
    </row>
    <row r="23" ht="35.25" customHeight="1">
      <c r="A23" s="120">
        <v>14.0</v>
      </c>
      <c r="B23" s="46" t="s">
        <v>84</v>
      </c>
      <c r="C23" s="106" t="s">
        <v>34</v>
      </c>
      <c r="D23" s="55" t="s">
        <v>37</v>
      </c>
      <c r="E23" s="49">
        <f>if(OR(C23="yes",C23="Not applicable"),1,0)</f>
        <v>0</v>
      </c>
      <c r="F23" s="117"/>
      <c r="G23" s="117"/>
    </row>
    <row r="24">
      <c r="E24" s="108" t="s">
        <v>85</v>
      </c>
      <c r="F24" s="109">
        <f t="shared" ref="F24:G24" si="5">sum(F5,F8,F13,F18,F22)</f>
        <v>100</v>
      </c>
      <c r="G24" s="110">
        <f t="shared" si="5"/>
        <v>0</v>
      </c>
    </row>
  </sheetData>
  <mergeCells count="2">
    <mergeCell ref="B1:D1"/>
    <mergeCell ref="B2:D2"/>
  </mergeCells>
  <conditionalFormatting sqref="E6:E7 E17 E19:E21">
    <cfRule type="containsText" dxfId="5" priority="1" operator="containsText" text="I don't know">
      <formula>NOT(ISERROR(SEARCH(("I don't know"),(E6))))</formula>
    </cfRule>
  </conditionalFormatting>
  <conditionalFormatting sqref="C19:C21">
    <cfRule type="cellIs" dxfId="0" priority="2" operator="equal">
      <formula>"I don't know"</formula>
    </cfRule>
  </conditionalFormatting>
  <conditionalFormatting sqref="E6:E7 E9:E12 E14:E17 E19:E21 E23">
    <cfRule type="containsText" dxfId="4" priority="3" operator="containsText" text="yes">
      <formula>NOT(ISERROR(SEARCH(("yes"),(E6))))</formula>
    </cfRule>
  </conditionalFormatting>
  <conditionalFormatting sqref="E6:E7 E9:E12 E14:E17 E19:E21 E23">
    <cfRule type="containsText" dxfId="5" priority="4" operator="containsText" text="no">
      <formula>NOT(ISERROR(SEARCH(("no"),(E6))))</formula>
    </cfRule>
  </conditionalFormatting>
  <conditionalFormatting sqref="C6:C7 C9:C12 C14:C17 C19:C21 C23">
    <cfRule type="cellIs" dxfId="6" priority="5" operator="equal">
      <formula>"Yes"</formula>
    </cfRule>
  </conditionalFormatting>
  <conditionalFormatting sqref="C6:C7 C9:C12 C14:C17 C19:C21 C23">
    <cfRule type="cellIs" dxfId="7" priority="6" operator="equal">
      <formula>"No"</formula>
    </cfRule>
  </conditionalFormatting>
  <conditionalFormatting sqref="C6:C7 E6:E7 C9:C12 E9:E12 C14:C17 E14:E17 C19:C21 C23 E23">
    <cfRule type="containsText" dxfId="0" priority="7" operator="containsText" text="I don't know">
      <formula>NOT(ISERROR(SEARCH(("I don't know"),(C6))))</formula>
    </cfRule>
  </conditionalFormatting>
  <conditionalFormatting sqref="A2">
    <cfRule type="cellIs" dxfId="7" priority="8" operator="equal">
      <formula>"Low"</formula>
    </cfRule>
  </conditionalFormatting>
  <conditionalFormatting sqref="A2">
    <cfRule type="cellIs" dxfId="0" priority="9" operator="equal">
      <formula>"Medium"</formula>
    </cfRule>
  </conditionalFormatting>
  <conditionalFormatting sqref="A2">
    <cfRule type="cellIs" dxfId="6" priority="10" operator="equal">
      <formula>"High"</formula>
    </cfRule>
  </conditionalFormatting>
  <conditionalFormatting sqref="G6:G7 G9:G11 G19:G21">
    <cfRule type="cellIs" dxfId="1" priority="11" stopIfTrue="1" operator="equal">
      <formula>1</formula>
    </cfRule>
  </conditionalFormatting>
  <conditionalFormatting sqref="G6:G7 G9:G11 G19:G21">
    <cfRule type="cellIs" dxfId="2" priority="12" stopIfTrue="1" operator="between">
      <formula>0.8</formula>
      <formula>0.99</formula>
    </cfRule>
  </conditionalFormatting>
  <conditionalFormatting sqref="G6:G7 G9:G11 G19:G21">
    <cfRule type="cellIs" dxfId="3" priority="13" stopIfTrue="1" operator="between">
      <formula>0.501</formula>
      <formula>0.79</formula>
    </cfRule>
  </conditionalFormatting>
  <dataValidations>
    <dataValidation type="list" allowBlank="1" showErrorMessage="1" sqref="C17 C19:C21">
      <formula1>"Yes,No,I don't know,Not applicable"</formula1>
    </dataValidation>
    <dataValidation type="list" allowBlank="1" showErrorMessage="1" sqref="C6:C7 C9:C12 C14:C16 C23">
      <formula1>"Yes,No,I don't know"</formula1>
    </dataValidation>
  </dataValidations>
  <hyperlinks>
    <hyperlink r:id="rId2" ref="B5"/>
    <hyperlink r:id="rId3" ref="B8"/>
    <hyperlink r:id="rId4" ref="B13"/>
    <hyperlink r:id="rId5" ref="B18"/>
    <hyperlink r:id="rId6" ref="B22"/>
  </hyperlinks>
  <printOptions/>
  <pageMargins bottom="0.7480314960629921" footer="0.0" header="0.0" left="0.7086614173228347" right="0.7086614173228347" top="0.7480314960629921"/>
  <pageSetup fitToHeight="0" paperSize="8" orientation="landscape"/>
  <headerFooter>
    <oddHeader>&amp;CA P Falmouth PMSC Assessment Questionnaire</oddHeader>
    <oddFooter>&amp;L&amp;F_x000D_#808080  CONFIDENTIAL&amp;C&amp;P of</oddFooter>
  </headerFooter>
  <drawing r:id="rId7"/>
  <legacy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33.38"/>
    <col customWidth="1" min="2" max="2" width="41.25"/>
    <col customWidth="1" min="3" max="3" width="17.13"/>
    <col customWidth="1" hidden="1" min="4" max="4" width="14.63"/>
    <col customWidth="1" hidden="1" min="5" max="5" width="18.63"/>
    <col customWidth="1" hidden="1" min="6" max="6" width="16.13"/>
    <col customWidth="1" hidden="1" min="7" max="7" width="18.63"/>
    <col customWidth="1" hidden="1" min="8" max="8" width="15.88"/>
    <col customWidth="1" hidden="1" min="9" max="9" width="18.63"/>
  </cols>
  <sheetData>
    <row r="1" ht="34.5" customHeight="1">
      <c r="A1" s="121" t="s">
        <v>151</v>
      </c>
      <c r="B1" s="121" t="s">
        <v>152</v>
      </c>
      <c r="C1" s="122" t="s">
        <v>153</v>
      </c>
      <c r="D1" s="122" t="s">
        <v>154</v>
      </c>
      <c r="E1" s="122" t="s">
        <v>155</v>
      </c>
      <c r="F1" s="122" t="s">
        <v>156</v>
      </c>
      <c r="G1" s="122" t="s">
        <v>157</v>
      </c>
      <c r="H1" s="122" t="s">
        <v>158</v>
      </c>
      <c r="I1" s="122" t="s">
        <v>159</v>
      </c>
    </row>
    <row r="2" ht="15.75" customHeight="1">
      <c r="A2" s="123" t="s">
        <v>160</v>
      </c>
      <c r="B2" s="124" t="s">
        <v>161</v>
      </c>
      <c r="C2" s="118">
        <v>8.0</v>
      </c>
      <c r="D2" s="125">
        <f t="shared" ref="D2:D11" si="1">C2</f>
        <v>8</v>
      </c>
      <c r="E2" s="125">
        <f t="shared" ref="E2:E22" si="2">D2*100/$D$23</f>
        <v>8.695652174</v>
      </c>
      <c r="F2" s="125">
        <v>0.0</v>
      </c>
      <c r="G2" s="126">
        <f t="shared" ref="G2:G22" si="3">F2*100/$F$23</f>
        <v>0</v>
      </c>
      <c r="H2" s="125">
        <v>0.0</v>
      </c>
      <c r="I2" s="126">
        <f t="shared" ref="I2:I22" si="4">H2*100/$H$23</f>
        <v>0</v>
      </c>
    </row>
    <row r="3" ht="15.75" customHeight="1">
      <c r="A3" s="123" t="s">
        <v>160</v>
      </c>
      <c r="B3" s="124" t="s">
        <v>162</v>
      </c>
      <c r="C3" s="118">
        <v>7.0</v>
      </c>
      <c r="D3" s="125">
        <f t="shared" si="1"/>
        <v>7</v>
      </c>
      <c r="E3" s="125">
        <f t="shared" si="2"/>
        <v>7.608695652</v>
      </c>
      <c r="F3" s="125">
        <f>C3</f>
        <v>7</v>
      </c>
      <c r="G3" s="126">
        <f t="shared" si="3"/>
        <v>4.545454545</v>
      </c>
      <c r="H3" s="125">
        <v>0.0</v>
      </c>
      <c r="I3" s="126">
        <f t="shared" si="4"/>
        <v>0</v>
      </c>
    </row>
    <row r="4" ht="15.75" customHeight="1">
      <c r="A4" s="123" t="s">
        <v>163</v>
      </c>
      <c r="B4" s="124" t="s">
        <v>164</v>
      </c>
      <c r="C4" s="50">
        <v>8.0</v>
      </c>
      <c r="D4" s="125">
        <f t="shared" si="1"/>
        <v>8</v>
      </c>
      <c r="E4" s="125">
        <f t="shared" si="2"/>
        <v>8.695652174</v>
      </c>
      <c r="F4" s="125">
        <v>0.0</v>
      </c>
      <c r="G4" s="126">
        <f t="shared" si="3"/>
        <v>0</v>
      </c>
      <c r="H4" s="125">
        <v>0.0</v>
      </c>
      <c r="I4" s="126">
        <f t="shared" si="4"/>
        <v>0</v>
      </c>
    </row>
    <row r="5" ht="15.75" customHeight="1">
      <c r="A5" s="123" t="s">
        <v>163</v>
      </c>
      <c r="B5" s="124" t="s">
        <v>165</v>
      </c>
      <c r="C5" s="118">
        <v>8.0</v>
      </c>
      <c r="D5" s="125">
        <f t="shared" si="1"/>
        <v>8</v>
      </c>
      <c r="E5" s="125">
        <f t="shared" si="2"/>
        <v>8.695652174</v>
      </c>
      <c r="F5" s="125">
        <v>0.0</v>
      </c>
      <c r="G5" s="126">
        <f t="shared" si="3"/>
        <v>0</v>
      </c>
      <c r="H5" s="125">
        <v>0.0</v>
      </c>
      <c r="I5" s="126">
        <f t="shared" si="4"/>
        <v>0</v>
      </c>
    </row>
    <row r="6" ht="15.75" customHeight="1">
      <c r="A6" s="123" t="s">
        <v>163</v>
      </c>
      <c r="B6" s="124" t="s">
        <v>166</v>
      </c>
      <c r="C6" s="49">
        <v>8.0</v>
      </c>
      <c r="D6" s="125">
        <f t="shared" si="1"/>
        <v>8</v>
      </c>
      <c r="E6" s="125">
        <f t="shared" si="2"/>
        <v>8.695652174</v>
      </c>
      <c r="F6" s="125">
        <f t="shared" ref="F6:F16" si="5">C6</f>
        <v>8</v>
      </c>
      <c r="G6" s="126">
        <f t="shared" si="3"/>
        <v>5.194805195</v>
      </c>
      <c r="H6" s="125">
        <v>0.0</v>
      </c>
      <c r="I6" s="126">
        <f t="shared" si="4"/>
        <v>0</v>
      </c>
    </row>
    <row r="7" ht="15.75" customHeight="1">
      <c r="A7" s="123" t="s">
        <v>160</v>
      </c>
      <c r="B7" s="124" t="s">
        <v>167</v>
      </c>
      <c r="C7" s="50">
        <v>7.0</v>
      </c>
      <c r="D7" s="125">
        <f t="shared" si="1"/>
        <v>7</v>
      </c>
      <c r="E7" s="125">
        <f t="shared" si="2"/>
        <v>7.608695652</v>
      </c>
      <c r="F7" s="125">
        <f t="shared" si="5"/>
        <v>7</v>
      </c>
      <c r="G7" s="126">
        <f t="shared" si="3"/>
        <v>4.545454545</v>
      </c>
      <c r="H7" s="125">
        <v>0.0</v>
      </c>
      <c r="I7" s="126">
        <f t="shared" si="4"/>
        <v>0</v>
      </c>
    </row>
    <row r="8" ht="15.75" customHeight="1">
      <c r="A8" s="123" t="s">
        <v>160</v>
      </c>
      <c r="B8" s="124" t="s">
        <v>168</v>
      </c>
      <c r="C8" s="118">
        <v>9.0</v>
      </c>
      <c r="D8" s="125">
        <f t="shared" si="1"/>
        <v>9</v>
      </c>
      <c r="E8" s="125">
        <f t="shared" si="2"/>
        <v>9.782608696</v>
      </c>
      <c r="F8" s="125">
        <f t="shared" si="5"/>
        <v>9</v>
      </c>
      <c r="G8" s="126">
        <f t="shared" si="3"/>
        <v>5.844155844</v>
      </c>
      <c r="H8" s="125">
        <v>0.0</v>
      </c>
      <c r="I8" s="126">
        <f t="shared" si="4"/>
        <v>0</v>
      </c>
    </row>
    <row r="9" ht="15.75" customHeight="1">
      <c r="A9" s="123" t="s">
        <v>169</v>
      </c>
      <c r="B9" s="124" t="s">
        <v>170</v>
      </c>
      <c r="C9" s="50">
        <v>9.0</v>
      </c>
      <c r="D9" s="125">
        <f t="shared" si="1"/>
        <v>9</v>
      </c>
      <c r="E9" s="125">
        <f t="shared" si="2"/>
        <v>9.782608696</v>
      </c>
      <c r="F9" s="125">
        <f t="shared" si="5"/>
        <v>9</v>
      </c>
      <c r="G9" s="126">
        <f t="shared" si="3"/>
        <v>5.844155844</v>
      </c>
      <c r="H9" s="125">
        <v>0.0</v>
      </c>
      <c r="I9" s="126">
        <f t="shared" si="4"/>
        <v>0</v>
      </c>
    </row>
    <row r="10" ht="15.75" customHeight="1">
      <c r="A10" s="123" t="s">
        <v>169</v>
      </c>
      <c r="B10" s="124" t="s">
        <v>171</v>
      </c>
      <c r="C10" s="118">
        <v>9.0</v>
      </c>
      <c r="D10" s="125">
        <f t="shared" si="1"/>
        <v>9</v>
      </c>
      <c r="E10" s="125">
        <f t="shared" si="2"/>
        <v>9.782608696</v>
      </c>
      <c r="F10" s="125">
        <f t="shared" si="5"/>
        <v>9</v>
      </c>
      <c r="G10" s="126">
        <f t="shared" si="3"/>
        <v>5.844155844</v>
      </c>
      <c r="H10" s="125">
        <v>0.0</v>
      </c>
      <c r="I10" s="126">
        <f t="shared" si="4"/>
        <v>0</v>
      </c>
    </row>
    <row r="11" ht="15.75" customHeight="1">
      <c r="A11" s="123" t="s">
        <v>169</v>
      </c>
      <c r="B11" s="124" t="s">
        <v>172</v>
      </c>
      <c r="C11" s="118">
        <v>9.0</v>
      </c>
      <c r="D11" s="125">
        <f t="shared" si="1"/>
        <v>9</v>
      </c>
      <c r="E11" s="125">
        <f t="shared" si="2"/>
        <v>9.782608696</v>
      </c>
      <c r="F11" s="125">
        <f t="shared" si="5"/>
        <v>9</v>
      </c>
      <c r="G11" s="126">
        <f t="shared" si="3"/>
        <v>5.844155844</v>
      </c>
      <c r="H11" s="125">
        <v>0.0</v>
      </c>
      <c r="I11" s="126">
        <f t="shared" si="4"/>
        <v>0</v>
      </c>
    </row>
    <row r="12" ht="15.75" customHeight="1">
      <c r="A12" s="123" t="s">
        <v>169</v>
      </c>
      <c r="B12" s="124" t="s">
        <v>173</v>
      </c>
      <c r="C12" s="50">
        <v>9.0</v>
      </c>
      <c r="D12" s="125">
        <v>0.0</v>
      </c>
      <c r="E12" s="125">
        <f t="shared" si="2"/>
        <v>0</v>
      </c>
      <c r="F12" s="125">
        <f t="shared" si="5"/>
        <v>9</v>
      </c>
      <c r="G12" s="126">
        <f t="shared" si="3"/>
        <v>5.844155844</v>
      </c>
      <c r="H12" s="125">
        <v>0.0</v>
      </c>
      <c r="I12" s="126">
        <f t="shared" si="4"/>
        <v>0</v>
      </c>
    </row>
    <row r="13" ht="15.75" customHeight="1">
      <c r="A13" s="123" t="s">
        <v>169</v>
      </c>
      <c r="B13" s="124" t="s">
        <v>174</v>
      </c>
      <c r="C13" s="50">
        <v>9.0</v>
      </c>
      <c r="D13" s="125">
        <v>0.0</v>
      </c>
      <c r="E13" s="125">
        <f t="shared" si="2"/>
        <v>0</v>
      </c>
      <c r="F13" s="125">
        <f t="shared" si="5"/>
        <v>9</v>
      </c>
      <c r="G13" s="126">
        <f t="shared" si="3"/>
        <v>5.844155844</v>
      </c>
      <c r="H13" s="125">
        <v>0.0</v>
      </c>
      <c r="I13" s="126">
        <f t="shared" si="4"/>
        <v>0</v>
      </c>
    </row>
    <row r="14" ht="15.75" customHeight="1">
      <c r="A14" s="123" t="s">
        <v>169</v>
      </c>
      <c r="B14" s="124" t="s">
        <v>175</v>
      </c>
      <c r="C14" s="118">
        <v>9.0</v>
      </c>
      <c r="D14" s="125">
        <v>0.0</v>
      </c>
      <c r="E14" s="125">
        <f t="shared" si="2"/>
        <v>0</v>
      </c>
      <c r="F14" s="125">
        <f t="shared" si="5"/>
        <v>9</v>
      </c>
      <c r="G14" s="126">
        <f t="shared" si="3"/>
        <v>5.844155844</v>
      </c>
      <c r="H14" s="125">
        <v>0.0</v>
      </c>
      <c r="I14" s="126">
        <f t="shared" si="4"/>
        <v>0</v>
      </c>
    </row>
    <row r="15" ht="15.75" customHeight="1">
      <c r="A15" s="123" t="s">
        <v>169</v>
      </c>
      <c r="B15" s="124" t="s">
        <v>176</v>
      </c>
      <c r="C15" s="50">
        <v>9.0</v>
      </c>
      <c r="D15" s="125">
        <v>0.0</v>
      </c>
      <c r="E15" s="125">
        <f t="shared" si="2"/>
        <v>0</v>
      </c>
      <c r="F15" s="125">
        <f t="shared" si="5"/>
        <v>9</v>
      </c>
      <c r="G15" s="126">
        <f t="shared" si="3"/>
        <v>5.844155844</v>
      </c>
      <c r="H15" s="125">
        <f t="shared" ref="H15:H16" si="6">C15</f>
        <v>9</v>
      </c>
      <c r="I15" s="126">
        <f t="shared" si="4"/>
        <v>20</v>
      </c>
    </row>
    <row r="16" ht="15.75" customHeight="1">
      <c r="A16" s="123" t="s">
        <v>169</v>
      </c>
      <c r="B16" s="124" t="s">
        <v>177</v>
      </c>
      <c r="C16" s="118">
        <v>9.0</v>
      </c>
      <c r="D16" s="125">
        <v>0.0</v>
      </c>
      <c r="E16" s="125">
        <f t="shared" si="2"/>
        <v>0</v>
      </c>
      <c r="F16" s="125">
        <f t="shared" si="5"/>
        <v>9</v>
      </c>
      <c r="G16" s="126">
        <f t="shared" si="3"/>
        <v>5.844155844</v>
      </c>
      <c r="H16" s="125">
        <f t="shared" si="6"/>
        <v>9</v>
      </c>
      <c r="I16" s="126">
        <f t="shared" si="4"/>
        <v>20</v>
      </c>
    </row>
    <row r="17" ht="15.75" customHeight="1">
      <c r="A17" s="123" t="s">
        <v>178</v>
      </c>
      <c r="B17" s="124" t="s">
        <v>179</v>
      </c>
      <c r="C17" s="50">
        <v>8.0</v>
      </c>
      <c r="D17" s="125">
        <v>0.0</v>
      </c>
      <c r="E17" s="125">
        <f t="shared" si="2"/>
        <v>0</v>
      </c>
      <c r="F17" s="125">
        <v>8.0</v>
      </c>
      <c r="G17" s="126">
        <f t="shared" si="3"/>
        <v>5.194805195</v>
      </c>
      <c r="H17" s="125">
        <v>0.0</v>
      </c>
      <c r="I17" s="126">
        <f t="shared" si="4"/>
        <v>0</v>
      </c>
    </row>
    <row r="18" ht="15.75" customHeight="1">
      <c r="A18" s="123" t="s">
        <v>178</v>
      </c>
      <c r="B18" s="124" t="s">
        <v>180</v>
      </c>
      <c r="C18" s="118">
        <v>8.0</v>
      </c>
      <c r="D18" s="125">
        <v>0.0</v>
      </c>
      <c r="E18" s="125">
        <f t="shared" si="2"/>
        <v>0</v>
      </c>
      <c r="F18" s="125">
        <f t="shared" ref="F18:F22" si="7">C18</f>
        <v>8</v>
      </c>
      <c r="G18" s="126">
        <f t="shared" si="3"/>
        <v>5.194805195</v>
      </c>
      <c r="H18" s="125">
        <v>0.0</v>
      </c>
      <c r="I18" s="126">
        <f t="shared" si="4"/>
        <v>0</v>
      </c>
    </row>
    <row r="19" ht="15.75" customHeight="1">
      <c r="A19" s="123" t="s">
        <v>178</v>
      </c>
      <c r="B19" s="124" t="s">
        <v>181</v>
      </c>
      <c r="C19" s="118">
        <v>8.0</v>
      </c>
      <c r="D19" s="125">
        <v>0.0</v>
      </c>
      <c r="E19" s="125">
        <f t="shared" si="2"/>
        <v>0</v>
      </c>
      <c r="F19" s="125">
        <f t="shared" si="7"/>
        <v>8</v>
      </c>
      <c r="G19" s="126">
        <f t="shared" si="3"/>
        <v>5.194805195</v>
      </c>
      <c r="H19" s="125">
        <v>0.0</v>
      </c>
      <c r="I19" s="126">
        <f t="shared" si="4"/>
        <v>0</v>
      </c>
    </row>
    <row r="20" ht="15.75" customHeight="1">
      <c r="A20" s="123" t="s">
        <v>182</v>
      </c>
      <c r="B20" s="124" t="s">
        <v>183</v>
      </c>
      <c r="C20" s="50">
        <v>8.0</v>
      </c>
      <c r="D20" s="125">
        <v>0.0</v>
      </c>
      <c r="E20" s="125">
        <f t="shared" si="2"/>
        <v>0</v>
      </c>
      <c r="F20" s="125">
        <f t="shared" si="7"/>
        <v>8</v>
      </c>
      <c r="G20" s="126">
        <f t="shared" si="3"/>
        <v>5.194805195</v>
      </c>
      <c r="H20" s="125">
        <f t="shared" ref="H20:H22" si="8">C20</f>
        <v>8</v>
      </c>
      <c r="I20" s="126">
        <f t="shared" si="4"/>
        <v>17.77777778</v>
      </c>
    </row>
    <row r="21" ht="15.75" customHeight="1">
      <c r="A21" s="123" t="s">
        <v>160</v>
      </c>
      <c r="B21" s="124" t="s">
        <v>184</v>
      </c>
      <c r="C21" s="50">
        <v>10.0</v>
      </c>
      <c r="D21" s="127">
        <f>C21</f>
        <v>10</v>
      </c>
      <c r="E21" s="127">
        <f t="shared" si="2"/>
        <v>10.86956522</v>
      </c>
      <c r="F21" s="127">
        <f t="shared" si="7"/>
        <v>10</v>
      </c>
      <c r="G21" s="128">
        <f t="shared" si="3"/>
        <v>6.493506494</v>
      </c>
      <c r="H21" s="127">
        <f t="shared" si="8"/>
        <v>10</v>
      </c>
      <c r="I21" s="128">
        <f t="shared" si="4"/>
        <v>22.22222222</v>
      </c>
    </row>
    <row r="22" ht="15.75" customHeight="1">
      <c r="A22" s="123" t="s">
        <v>182</v>
      </c>
      <c r="B22" s="124" t="s">
        <v>185</v>
      </c>
      <c r="C22" s="49">
        <v>9.0</v>
      </c>
      <c r="D22" s="125">
        <v>0.0</v>
      </c>
      <c r="E22" s="125">
        <f t="shared" si="2"/>
        <v>0</v>
      </c>
      <c r="F22" s="128">
        <f t="shared" si="7"/>
        <v>9</v>
      </c>
      <c r="G22" s="126">
        <f t="shared" si="3"/>
        <v>5.844155844</v>
      </c>
      <c r="H22" s="128">
        <f t="shared" si="8"/>
        <v>9</v>
      </c>
      <c r="I22" s="126">
        <f t="shared" si="4"/>
        <v>20</v>
      </c>
    </row>
    <row r="23" ht="20.25" customHeight="1">
      <c r="A23" s="129"/>
      <c r="B23" s="129"/>
      <c r="C23" s="27"/>
      <c r="D23" s="130">
        <f t="shared" ref="D23:I23" si="9">SUM(D2:D22)</f>
        <v>92</v>
      </c>
      <c r="E23" s="130">
        <f t="shared" si="9"/>
        <v>100</v>
      </c>
      <c r="F23" s="130">
        <f t="shared" si="9"/>
        <v>154</v>
      </c>
      <c r="G23" s="130">
        <f t="shared" si="9"/>
        <v>100</v>
      </c>
      <c r="H23" s="130">
        <f t="shared" si="9"/>
        <v>45</v>
      </c>
      <c r="I23" s="130">
        <f t="shared" si="9"/>
        <v>100</v>
      </c>
    </row>
  </sheetData>
  <hyperlinks>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 r:id="rId16" ref="B16"/>
    <hyperlink r:id="rId17" ref="B17"/>
    <hyperlink r:id="rId18" ref="B18"/>
    <hyperlink r:id="rId19" ref="B19"/>
    <hyperlink r:id="rId20" ref="B20"/>
    <hyperlink r:id="rId21" ref="B21"/>
    <hyperlink r:id="rId22" ref="B22"/>
  </hyperlinks>
  <drawing r:id="rId23"/>
  <legacyDrawing r:id="rId24"/>
</worksheet>
</file>